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4_Emissionen-Verkehr\"/>
    </mc:Choice>
  </mc:AlternateContent>
  <xr:revisionPtr revIDLastSave="0" documentId="13_ncr:1_{A6E8813F-3B44-4434-9728-7D7B6B97DD48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Berechnung" sheetId="18" r:id="rId1"/>
    <sheet name="Daten" sheetId="1" r:id="rId2"/>
    <sheet name="Diagramm" sheetId="17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G38" i="1"/>
  <c r="F38" i="1"/>
  <c r="E38" i="1"/>
  <c r="D38" i="1"/>
  <c r="G39" i="1"/>
  <c r="F39" i="1"/>
  <c r="E39" i="1"/>
  <c r="D39" i="1"/>
  <c r="C39" i="1"/>
  <c r="C38" i="1"/>
  <c r="B38" i="18"/>
  <c r="B35" i="18"/>
  <c r="B36" i="18"/>
  <c r="P32" i="18" l="1"/>
  <c r="P34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4" i="18"/>
  <c r="J32" i="18"/>
  <c r="J34" i="18"/>
  <c r="G32" i="18"/>
  <c r="G34" i="18"/>
  <c r="D6" i="18" l="1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4" i="18"/>
  <c r="D5" i="18"/>
  <c r="E31" i="18" l="1"/>
  <c r="C36" i="1" s="1"/>
  <c r="E27" i="18"/>
  <c r="E23" i="18"/>
  <c r="E19" i="18"/>
  <c r="E15" i="18"/>
  <c r="E11" i="18"/>
  <c r="E7" i="18"/>
  <c r="E22" i="18"/>
  <c r="E14" i="18"/>
  <c r="E13" i="18"/>
  <c r="E30" i="18"/>
  <c r="E26" i="18"/>
  <c r="E18" i="18"/>
  <c r="E10" i="18"/>
  <c r="E34" i="18"/>
  <c r="E29" i="18"/>
  <c r="E25" i="18"/>
  <c r="E21" i="18"/>
  <c r="E17" i="18"/>
  <c r="E9" i="18"/>
  <c r="E32" i="18"/>
  <c r="C37" i="1" s="1"/>
  <c r="E28" i="18"/>
  <c r="E24" i="18"/>
  <c r="E20" i="18"/>
  <c r="E16" i="18"/>
  <c r="E12" i="18"/>
  <c r="E8" i="18"/>
  <c r="P31" i="18"/>
  <c r="J31" i="18"/>
  <c r="G31" i="18"/>
  <c r="P30" i="18" l="1"/>
  <c r="J30" i="18"/>
  <c r="G30" i="18"/>
  <c r="P6" i="18" l="1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5" i="18"/>
  <c r="M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5" i="18"/>
  <c r="Q32" i="18" l="1"/>
  <c r="G37" i="1" s="1"/>
  <c r="Q34" i="18"/>
  <c r="Q31" i="18"/>
  <c r="G36" i="1" s="1"/>
  <c r="N31" i="18"/>
  <c r="D36" i="1" s="1"/>
  <c r="N34" i="18"/>
  <c r="N32" i="18"/>
  <c r="D37" i="1" s="1"/>
  <c r="K32" i="18"/>
  <c r="E37" i="1" s="1"/>
  <c r="K34" i="18"/>
  <c r="H32" i="18"/>
  <c r="F37" i="1" s="1"/>
  <c r="H34" i="18"/>
  <c r="K30" i="18"/>
  <c r="E35" i="1" s="1"/>
  <c r="K31" i="18"/>
  <c r="E36" i="1" s="1"/>
  <c r="N30" i="18"/>
  <c r="D35" i="1" s="1"/>
  <c r="H30" i="18"/>
  <c r="F35" i="1" s="1"/>
  <c r="H31" i="18"/>
  <c r="F36" i="1" s="1"/>
  <c r="Q30" i="18"/>
  <c r="G35" i="1" s="1"/>
  <c r="C35" i="1"/>
  <c r="K29" i="18"/>
  <c r="E34" i="1" s="1"/>
  <c r="Q29" i="18"/>
  <c r="G34" i="1" s="1"/>
  <c r="Q25" i="18"/>
  <c r="G30" i="1" s="1"/>
  <c r="Q21" i="18"/>
  <c r="G26" i="1" s="1"/>
  <c r="Q17" i="18"/>
  <c r="G22" i="1" s="1"/>
  <c r="Q13" i="18"/>
  <c r="G18" i="1" s="1"/>
  <c r="Q9" i="18"/>
  <c r="G14" i="1" s="1"/>
  <c r="Q28" i="18"/>
  <c r="G33" i="1" s="1"/>
  <c r="Q24" i="18"/>
  <c r="G29" i="1" s="1"/>
  <c r="Q20" i="18"/>
  <c r="G25" i="1" s="1"/>
  <c r="Q16" i="18"/>
  <c r="G21" i="1" s="1"/>
  <c r="Q12" i="18"/>
  <c r="G17" i="1" s="1"/>
  <c r="Q8" i="18"/>
  <c r="G13" i="1" s="1"/>
  <c r="Q27" i="18"/>
  <c r="G32" i="1" s="1"/>
  <c r="Q23" i="18"/>
  <c r="G28" i="1" s="1"/>
  <c r="Q19" i="18"/>
  <c r="G24" i="1" s="1"/>
  <c r="Q15" i="18"/>
  <c r="G20" i="1" s="1"/>
  <c r="Q11" i="18"/>
  <c r="G16" i="1" s="1"/>
  <c r="Q7" i="18"/>
  <c r="G12" i="1" s="1"/>
  <c r="E6" i="18"/>
  <c r="C11" i="1" s="1"/>
  <c r="K6" i="18"/>
  <c r="E11" i="1" s="1"/>
  <c r="Q26" i="18"/>
  <c r="G31" i="1" s="1"/>
  <c r="Q22" i="18"/>
  <c r="G27" i="1" s="1"/>
  <c r="K27" i="18"/>
  <c r="E32" i="1" s="1"/>
  <c r="Q18" i="18"/>
  <c r="G23" i="1" s="1"/>
  <c r="Q14" i="18"/>
  <c r="G19" i="1" s="1"/>
  <c r="Q10" i="18"/>
  <c r="G15" i="1" s="1"/>
  <c r="Q6" i="18"/>
  <c r="G11" i="1" s="1"/>
  <c r="C34" i="1"/>
  <c r="C32" i="1"/>
  <c r="C30" i="1"/>
  <c r="C28" i="1"/>
  <c r="C26" i="1"/>
  <c r="C24" i="1"/>
  <c r="C22" i="1"/>
  <c r="C20" i="1"/>
  <c r="C18" i="1"/>
  <c r="C16" i="1"/>
  <c r="C14" i="1"/>
  <c r="C12" i="1"/>
  <c r="H10" i="18"/>
  <c r="F15" i="1" s="1"/>
  <c r="H14" i="18"/>
  <c r="F19" i="1" s="1"/>
  <c r="H18" i="18"/>
  <c r="F23" i="1" s="1"/>
  <c r="H22" i="18"/>
  <c r="F27" i="1" s="1"/>
  <c r="H26" i="18"/>
  <c r="F31" i="1" s="1"/>
  <c r="H8" i="18"/>
  <c r="F13" i="1" s="1"/>
  <c r="H12" i="18"/>
  <c r="F17" i="1" s="1"/>
  <c r="H16" i="18"/>
  <c r="F21" i="1" s="1"/>
  <c r="H20" i="18"/>
  <c r="F25" i="1" s="1"/>
  <c r="H24" i="18"/>
  <c r="F29" i="1" s="1"/>
  <c r="H28" i="18"/>
  <c r="F33" i="1" s="1"/>
  <c r="H29" i="18"/>
  <c r="F34" i="1" s="1"/>
  <c r="H27" i="18"/>
  <c r="F32" i="1" s="1"/>
  <c r="H25" i="18"/>
  <c r="F30" i="1" s="1"/>
  <c r="H23" i="18"/>
  <c r="F28" i="1" s="1"/>
  <c r="H21" i="18"/>
  <c r="F26" i="1" s="1"/>
  <c r="H19" i="18"/>
  <c r="F24" i="1" s="1"/>
  <c r="H17" i="18"/>
  <c r="F22" i="1" s="1"/>
  <c r="H15" i="18"/>
  <c r="F20" i="1" s="1"/>
  <c r="H13" i="18"/>
  <c r="F18" i="1" s="1"/>
  <c r="H11" i="18"/>
  <c r="F16" i="1" s="1"/>
  <c r="H9" i="18"/>
  <c r="F14" i="1" s="1"/>
  <c r="H7" i="18"/>
  <c r="F12" i="1" s="1"/>
  <c r="K25" i="18"/>
  <c r="E30" i="1" s="1"/>
  <c r="K23" i="18"/>
  <c r="E28" i="1" s="1"/>
  <c r="K21" i="18"/>
  <c r="E26" i="1" s="1"/>
  <c r="K19" i="18"/>
  <c r="E24" i="1" s="1"/>
  <c r="K17" i="18"/>
  <c r="E22" i="1" s="1"/>
  <c r="K15" i="18"/>
  <c r="E20" i="1" s="1"/>
  <c r="K13" i="18"/>
  <c r="E18" i="1" s="1"/>
  <c r="K11" i="18"/>
  <c r="E16" i="1" s="1"/>
  <c r="K9" i="18"/>
  <c r="E14" i="1" s="1"/>
  <c r="K7" i="18"/>
  <c r="E12" i="1" s="1"/>
  <c r="N8" i="18"/>
  <c r="D13" i="1" s="1"/>
  <c r="N10" i="18"/>
  <c r="D15" i="1" s="1"/>
  <c r="N12" i="18"/>
  <c r="D17" i="1" s="1"/>
  <c r="N14" i="18"/>
  <c r="D19" i="1" s="1"/>
  <c r="N16" i="18"/>
  <c r="D21" i="1" s="1"/>
  <c r="N18" i="18"/>
  <c r="D23" i="1" s="1"/>
  <c r="N20" i="18"/>
  <c r="D25" i="1" s="1"/>
  <c r="N22" i="18"/>
  <c r="D27" i="1" s="1"/>
  <c r="N24" i="18"/>
  <c r="D29" i="1" s="1"/>
  <c r="N26" i="18"/>
  <c r="D31" i="1" s="1"/>
  <c r="N28" i="18"/>
  <c r="D33" i="1" s="1"/>
  <c r="N29" i="18"/>
  <c r="D34" i="1" s="1"/>
  <c r="N27" i="18"/>
  <c r="D32" i="1" s="1"/>
  <c r="N25" i="18"/>
  <c r="D30" i="1" s="1"/>
  <c r="N23" i="18"/>
  <c r="D28" i="1" s="1"/>
  <c r="N21" i="18"/>
  <c r="D26" i="1" s="1"/>
  <c r="N19" i="18"/>
  <c r="D24" i="1" s="1"/>
  <c r="N17" i="18"/>
  <c r="D22" i="1" s="1"/>
  <c r="N15" i="18"/>
  <c r="D20" i="1" s="1"/>
  <c r="N13" i="18"/>
  <c r="D18" i="1" s="1"/>
  <c r="N11" i="18"/>
  <c r="D16" i="1" s="1"/>
  <c r="N9" i="18"/>
  <c r="D14" i="1" s="1"/>
  <c r="N7" i="18"/>
  <c r="D12" i="1" s="1"/>
  <c r="C33" i="1"/>
  <c r="C31" i="1"/>
  <c r="C29" i="1"/>
  <c r="C27" i="1"/>
  <c r="C25" i="1"/>
  <c r="C23" i="1"/>
  <c r="C21" i="1"/>
  <c r="C19" i="1"/>
  <c r="C17" i="1"/>
  <c r="C15" i="1"/>
  <c r="C13" i="1"/>
  <c r="H6" i="18"/>
  <c r="F11" i="1" s="1"/>
  <c r="K28" i="18"/>
  <c r="E33" i="1" s="1"/>
  <c r="K26" i="18"/>
  <c r="E31" i="1" s="1"/>
  <c r="K24" i="18"/>
  <c r="E29" i="1" s="1"/>
  <c r="K22" i="18"/>
  <c r="E27" i="1" s="1"/>
  <c r="K20" i="18"/>
  <c r="E25" i="1" s="1"/>
  <c r="K18" i="18"/>
  <c r="E23" i="1" s="1"/>
  <c r="K16" i="18"/>
  <c r="E21" i="1" s="1"/>
  <c r="K14" i="18"/>
  <c r="E19" i="1" s="1"/>
  <c r="K12" i="18"/>
  <c r="E17" i="1" s="1"/>
  <c r="K10" i="18"/>
  <c r="E15" i="1" s="1"/>
  <c r="K8" i="18"/>
  <c r="E13" i="1" s="1"/>
  <c r="N6" i="18"/>
  <c r="D11" i="1" s="1"/>
  <c r="V3" i="1"/>
</calcChain>
</file>

<file path=xl/sharedStrings.xml><?xml version="1.0" encoding="utf-8"?>
<sst xmlns="http://schemas.openxmlformats.org/spreadsheetml/2006/main" count="47" uniqueCount="33">
  <si>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</si>
  <si>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</si>
  <si>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</si>
  <si>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</si>
  <si>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</si>
  <si>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</si>
  <si>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</si>
  <si>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</si>
  <si>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</si>
  <si>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</si>
  <si>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NMVOC</t>
  </si>
  <si>
    <t xml:space="preserve">
</t>
  </si>
  <si>
    <t>Index (1995 = 100 %)</t>
  </si>
  <si>
    <t>Kohlendioxid</t>
  </si>
  <si>
    <t>Schwefeldioxid</t>
  </si>
  <si>
    <t>Stickstoffoxide</t>
  </si>
  <si>
    <t>CO2</t>
  </si>
  <si>
    <t>NMHC</t>
  </si>
  <si>
    <t>Nox</t>
  </si>
  <si>
    <t>Partikel</t>
  </si>
  <si>
    <t>Jahr</t>
  </si>
  <si>
    <t>Index Spez.E</t>
  </si>
  <si>
    <t>Pkw spezifische Emissionen</t>
  </si>
  <si>
    <t>t (direct)</t>
  </si>
  <si>
    <t>t(direct)</t>
  </si>
  <si>
    <t xml:space="preserve">Spezifische Emissionen Pkw (direkte Emissionen / Fahrleistung; g/km)
</t>
  </si>
  <si>
    <t>km</t>
  </si>
  <si>
    <t>g(direct)/km</t>
  </si>
  <si>
    <t>2023-1995</t>
  </si>
  <si>
    <t>2019-1995</t>
  </si>
  <si>
    <t>Tremod 6.71B</t>
  </si>
  <si>
    <t>Umweltbundesamt, Daten- und Rechenmodell TREMOD - Transport Emission Model, Version 6.71B</t>
  </si>
  <si>
    <t>2024-1995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</si>
</sst>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  <font>
      <b/>
      <sz val="9"/>
      <color theme="0"/>
      <name val="Cambria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0" fontId="30" fillId="0" borderId="0"/>
    <xf numFmtId="0" fontId="37" fillId="0" borderId="0"/>
  </cellStyleXfs>
  <cellXfs count="10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1" fillId="0" borderId="0" xfId="0" applyFont="1"/>
    <xf numFmtId="0" fontId="30" fillId="30" borderId="32" xfId="43" applyFont="1" applyFill="1" applyBorder="1" applyAlignment="1">
      <alignment horizontal="center"/>
    </xf>
    <xf numFmtId="0" fontId="30" fillId="30" borderId="33" xfId="43" applyFont="1" applyFill="1" applyBorder="1" applyAlignment="1">
      <alignment horizontal="center" wrapText="1"/>
    </xf>
    <xf numFmtId="0" fontId="30" fillId="30" borderId="32" xfId="43" applyFont="1" applyFill="1" applyBorder="1" applyAlignment="1">
      <alignment horizontal="center" wrapText="1"/>
    </xf>
    <xf numFmtId="0" fontId="30" fillId="30" borderId="34" xfId="43" applyFont="1" applyFill="1" applyBorder="1" applyAlignment="1">
      <alignment horizontal="center" wrapText="1"/>
    </xf>
    <xf numFmtId="0" fontId="30" fillId="0" borderId="35" xfId="43" applyFont="1" applyFill="1" applyBorder="1" applyAlignment="1">
      <alignment horizontal="center" wrapText="1"/>
    </xf>
    <xf numFmtId="4" fontId="30" fillId="0" borderId="4" xfId="43" applyNumberFormat="1" applyFont="1" applyFill="1" applyBorder="1" applyAlignment="1">
      <alignment horizontal="center" wrapText="1"/>
    </xf>
    <xf numFmtId="166" fontId="30" fillId="31" borderId="36" xfId="43" applyNumberFormat="1" applyFont="1" applyFill="1" applyBorder="1" applyAlignment="1">
      <alignment horizontal="center" wrapText="1"/>
    </xf>
    <xf numFmtId="4" fontId="30" fillId="0" borderId="39" xfId="43" applyNumberFormat="1" applyFont="1" applyFill="1" applyBorder="1" applyAlignment="1">
      <alignment horizontal="center" wrapText="1"/>
    </xf>
    <xf numFmtId="166" fontId="30" fillId="31" borderId="40" xfId="43" applyNumberFormat="1" applyFont="1" applyFill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0" fontId="30" fillId="31" borderId="42" xfId="43" applyFont="1" applyFill="1" applyBorder="1" applyAlignment="1">
      <alignment horizontal="center" wrapText="1"/>
    </xf>
    <xf numFmtId="0" fontId="30" fillId="30" borderId="41" xfId="43" applyFont="1" applyFill="1" applyBorder="1" applyAlignment="1">
      <alignment horizontal="center" wrapText="1"/>
    </xf>
    <xf numFmtId="166" fontId="30" fillId="31" borderId="42" xfId="43" applyNumberFormat="1" applyFont="1" applyFill="1" applyBorder="1" applyAlignment="1">
      <alignment horizontal="center" wrapText="1"/>
    </xf>
    <xf numFmtId="0" fontId="30" fillId="0" borderId="43" xfId="43" applyFont="1" applyFill="1" applyBorder="1" applyAlignment="1">
      <alignment horizontal="center" wrapText="1"/>
    </xf>
    <xf numFmtId="0" fontId="30" fillId="0" borderId="44" xfId="43" applyFont="1" applyFill="1" applyBorder="1" applyAlignment="1">
      <alignment horizontal="center" wrapText="1"/>
    </xf>
    <xf numFmtId="4" fontId="30" fillId="0" borderId="4" xfId="44" applyNumberFormat="1" applyFont="1" applyFill="1" applyBorder="1" applyAlignment="1">
      <alignment horizontal="right" wrapText="1"/>
    </xf>
    <xf numFmtId="4" fontId="30" fillId="0" borderId="4" xfId="44" applyNumberFormat="1" applyFont="1" applyFill="1" applyBorder="1" applyAlignment="1">
      <alignment horizontal="center" wrapText="1"/>
    </xf>
    <xf numFmtId="0" fontId="30" fillId="0" borderId="37" xfId="43" applyFont="1" applyFill="1" applyBorder="1" applyAlignment="1">
      <alignment horizontal="center" wrapText="1"/>
    </xf>
    <xf numFmtId="0" fontId="32" fillId="28" borderId="24" xfId="0" applyFont="1" applyFill="1" applyBorder="1" applyAlignment="1">
      <alignment horizontal="center" vertical="center" wrapText="1"/>
    </xf>
    <xf numFmtId="165" fontId="33" fillId="28" borderId="27" xfId="0" applyNumberFormat="1" applyFont="1" applyFill="1" applyBorder="1" applyAlignment="1">
      <alignment horizontal="center" vertical="center" wrapText="1"/>
    </xf>
    <xf numFmtId="0" fontId="32" fillId="29" borderId="24" xfId="0" applyFont="1" applyFill="1" applyBorder="1" applyAlignment="1">
      <alignment horizontal="center" vertical="center" wrapText="1"/>
    </xf>
    <xf numFmtId="0" fontId="30" fillId="0" borderId="4" xfId="44" applyFont="1" applyFill="1" applyBorder="1" applyAlignment="1">
      <alignment wrapText="1"/>
    </xf>
    <xf numFmtId="0" fontId="30" fillId="0" borderId="4" xfId="44" applyFont="1" applyFill="1" applyBorder="1" applyAlignment="1">
      <alignment horizontal="right" wrapText="1"/>
    </xf>
    <xf numFmtId="0" fontId="30" fillId="30" borderId="45" xfId="43" applyFont="1" applyFill="1" applyBorder="1" applyAlignment="1">
      <alignment horizontal="center" wrapText="1"/>
    </xf>
    <xf numFmtId="0" fontId="1" fillId="24" borderId="0" xfId="0" applyFont="1" applyFill="1" applyProtection="1"/>
    <xf numFmtId="0" fontId="1" fillId="24" borderId="0" xfId="0" applyFont="1" applyFill="1"/>
    <xf numFmtId="166" fontId="1" fillId="0" borderId="0" xfId="0" applyNumberFormat="1" applyFont="1"/>
    <xf numFmtId="165" fontId="33" fillId="28" borderId="28" xfId="0" applyNumberFormat="1" applyFont="1" applyFill="1" applyBorder="1" applyAlignment="1">
      <alignment horizontal="center" vertical="center" wrapText="1"/>
    </xf>
    <xf numFmtId="165" fontId="33" fillId="29" borderId="27" xfId="0" applyNumberFormat="1" applyFont="1" applyFill="1" applyBorder="1" applyAlignment="1">
      <alignment horizontal="center" vertical="center" wrapText="1"/>
    </xf>
    <xf numFmtId="165" fontId="33" fillId="29" borderId="28" xfId="0" applyNumberFormat="1" applyFont="1" applyFill="1" applyBorder="1" applyAlignment="1">
      <alignment horizontal="center" vertical="center" wrapText="1"/>
    </xf>
    <xf numFmtId="0" fontId="1" fillId="24" borderId="0" xfId="0" applyFont="1" applyFill="1" applyBorder="1" applyProtection="1"/>
    <xf numFmtId="0" fontId="32" fillId="24" borderId="24" xfId="0" applyFont="1" applyFill="1" applyBorder="1" applyAlignment="1">
      <alignment horizontal="center" vertical="center" wrapText="1"/>
    </xf>
    <xf numFmtId="165" fontId="33" fillId="24" borderId="27" xfId="0" applyNumberFormat="1" applyFont="1" applyFill="1" applyBorder="1" applyAlignment="1">
      <alignment horizontal="center" vertical="center" wrapText="1"/>
    </xf>
    <xf numFmtId="165" fontId="33" fillId="24" borderId="28" xfId="0" applyNumberFormat="1" applyFont="1" applyFill="1" applyBorder="1" applyAlignment="1">
      <alignment horizontal="center" vertical="center" wrapText="1"/>
    </xf>
    <xf numFmtId="0" fontId="35" fillId="27" borderId="25" xfId="0" applyFont="1" applyFill="1" applyBorder="1" applyAlignment="1">
      <alignment horizontal="left" vertical="center" wrapText="1"/>
    </xf>
    <xf numFmtId="0" fontId="35" fillId="27" borderId="26" xfId="0" applyFont="1" applyFill="1" applyBorder="1" applyAlignment="1">
      <alignment horizontal="center" vertical="center" wrapText="1"/>
    </xf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4" fontId="36" fillId="0" borderId="46" xfId="44" applyNumberFormat="1" applyFont="1" applyFill="1" applyBorder="1" applyAlignment="1">
      <alignment horizontal="center" wrapText="1"/>
    </xf>
    <xf numFmtId="4" fontId="36" fillId="0" borderId="48" xfId="44" applyNumberFormat="1" applyFont="1" applyFill="1" applyBorder="1" applyAlignment="1">
      <alignment horizontal="center" wrapText="1"/>
    </xf>
    <xf numFmtId="4" fontId="36" fillId="0" borderId="47" xfId="44" applyNumberFormat="1" applyFont="1" applyFill="1" applyBorder="1" applyAlignment="1">
      <alignment horizontal="center" wrapText="1"/>
    </xf>
    <xf numFmtId="0" fontId="36" fillId="0" borderId="38" xfId="43" applyFont="1" applyFill="1" applyBorder="1" applyAlignment="1">
      <alignment horizontal="center" wrapText="1"/>
    </xf>
    <xf numFmtId="4" fontId="36" fillId="0" borderId="4" xfId="44" applyNumberFormat="1" applyFont="1" applyFill="1" applyBorder="1" applyAlignment="1">
      <alignment horizontal="center" wrapText="1"/>
    </xf>
    <xf numFmtId="4" fontId="36" fillId="0" borderId="49" xfId="44" applyNumberFormat="1" applyFont="1" applyFill="1" applyBorder="1" applyAlignment="1">
      <alignment horizontal="center" wrapText="1"/>
    </xf>
    <xf numFmtId="4" fontId="36" fillId="0" borderId="39" xfId="44" applyNumberFormat="1" applyFont="1" applyFill="1" applyBorder="1" applyAlignment="1">
      <alignment horizontal="center" wrapText="1"/>
    </xf>
    <xf numFmtId="2" fontId="36" fillId="0" borderId="0" xfId="0" applyNumberFormat="1" applyFont="1" applyBorder="1" applyAlignment="1">
      <alignment horizontal="center"/>
    </xf>
    <xf numFmtId="166" fontId="36" fillId="31" borderId="36" xfId="43" applyNumberFormat="1" applyFont="1" applyFill="1" applyBorder="1" applyAlignment="1">
      <alignment horizontal="center" wrapText="1"/>
    </xf>
    <xf numFmtId="4" fontId="36" fillId="0" borderId="4" xfId="43" applyNumberFormat="1" applyFont="1" applyFill="1" applyBorder="1" applyAlignment="1">
      <alignment horizontal="center" wrapText="1"/>
    </xf>
    <xf numFmtId="2" fontId="36" fillId="0" borderId="50" xfId="0" applyNumberFormat="1" applyFont="1" applyBorder="1" applyAlignment="1">
      <alignment horizontal="center"/>
    </xf>
    <xf numFmtId="166" fontId="36" fillId="31" borderId="40" xfId="43" applyNumberFormat="1" applyFont="1" applyFill="1" applyBorder="1" applyAlignment="1">
      <alignment horizontal="center" wrapText="1"/>
    </xf>
    <xf numFmtId="4" fontId="36" fillId="0" borderId="39" xfId="43" applyNumberFormat="1" applyFont="1" applyFill="1" applyBorder="1" applyAlignment="1">
      <alignment horizontal="center" wrapText="1"/>
    </xf>
    <xf numFmtId="4" fontId="30" fillId="0" borderId="49" xfId="43" applyNumberFormat="1" applyFont="1" applyFill="1" applyBorder="1" applyAlignment="1">
      <alignment horizontal="center" wrapText="1"/>
    </xf>
    <xf numFmtId="4" fontId="36" fillId="0" borderId="49" xfId="43" applyNumberFormat="1" applyFont="1" applyFill="1" applyBorder="1" applyAlignment="1">
      <alignment horizontal="center" wrapText="1"/>
    </xf>
    <xf numFmtId="166" fontId="30" fillId="31" borderId="51" xfId="43" applyNumberFormat="1" applyFont="1" applyFill="1" applyBorder="1" applyAlignment="1">
      <alignment horizontal="center" wrapText="1"/>
    </xf>
    <xf numFmtId="166" fontId="36" fillId="31" borderId="51" xfId="43" applyNumberFormat="1" applyFont="1" applyFill="1" applyBorder="1" applyAlignment="1">
      <alignment horizontal="center" wrapText="1"/>
    </xf>
    <xf numFmtId="4" fontId="37" fillId="0" borderId="4" xfId="45" applyNumberFormat="1" applyFont="1" applyFill="1" applyBorder="1" applyAlignment="1">
      <alignment horizontal="right" wrapText="1"/>
    </xf>
    <xf numFmtId="0" fontId="30" fillId="0" borderId="52" xfId="44" applyFont="1" applyFill="1" applyBorder="1" applyAlignment="1">
      <alignment wrapText="1"/>
    </xf>
    <xf numFmtId="0" fontId="30" fillId="0" borderId="52" xfId="44" applyFont="1" applyFill="1" applyBorder="1" applyAlignment="1">
      <alignment horizontal="right" wrapText="1"/>
    </xf>
    <xf numFmtId="4" fontId="30" fillId="0" borderId="52" xfId="44" applyNumberFormat="1" applyFont="1" applyFill="1" applyBorder="1" applyAlignment="1">
      <alignment horizontal="right" wrapText="1"/>
    </xf>
    <xf numFmtId="4" fontId="37" fillId="0" borderId="39" xfId="45" applyNumberFormat="1" applyFont="1" applyFill="1" applyBorder="1" applyAlignment="1">
      <alignment horizontal="right" wrapText="1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4" fillId="28" borderId="13" xfId="0" applyFont="1" applyFill="1" applyBorder="1" applyAlignment="1" applyProtection="1">
      <alignment horizontal="left" vertical="top" wrapText="1"/>
      <protection locked="0"/>
    </xf>
    <xf numFmtId="0" fontId="34" fillId="28" borderId="10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" xfId="44" xr:uid="{89CE9CD4-F944-41BA-B4DF-654E115CF7F5}"/>
    <cellStyle name="Standard_Berechnung_1" xfId="45" xr:uid="{571ACB49-DD63-4000-8C5C-8143E2B26A48}"/>
    <cellStyle name="Standard_spezELkw" xfId="43" xr:uid="{98DB3EA8-839C-4E7F-9835-8EDCB9DB2575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C60159"/>
      <color rgb="FFFFFFFF"/>
      <color rgb="FF61B931"/>
      <color rgb="FF125D86"/>
      <color rgb="FF5EAD35"/>
      <color rgb="FF005F85"/>
      <color rgb="FFD78400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90627347116245E-2"/>
          <c:y val="6.0254912990588702E-2"/>
          <c:w val="0.87970446256827628"/>
          <c:h val="0.66266503003794164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Kohlendioxid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9"/>
              <c:layout>
                <c:manualLayout>
                  <c:x val="-2.7528643391315073E-2"/>
                  <c:y val="-3.4347077325501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9F-45C9-BE6F-FDA937656FC4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Daten!$C$10:$C$40</c:f>
              <c:numCache>
                <c:formatCode>#,##0.0</c:formatCode>
                <c:ptCount val="31"/>
                <c:pt idx="0">
                  <c:v>100</c:v>
                </c:pt>
                <c:pt idx="1">
                  <c:v>99.593070241811091</c:v>
                </c:pt>
                <c:pt idx="2">
                  <c:v>99.153388978023884</c:v>
                </c:pt>
                <c:pt idx="3">
                  <c:v>98.664181991625043</c:v>
                </c:pt>
                <c:pt idx="4">
                  <c:v>98.13658892314902</c:v>
                </c:pt>
                <c:pt idx="5">
                  <c:v>97.473838288463426</c:v>
                </c:pt>
                <c:pt idx="6">
                  <c:v>97.176040454002958</c:v>
                </c:pt>
                <c:pt idx="7">
                  <c:v>96.745672324706874</c:v>
                </c:pt>
                <c:pt idx="8">
                  <c:v>96.068816118015903</c:v>
                </c:pt>
                <c:pt idx="9">
                  <c:v>95.750117417324901</c:v>
                </c:pt>
                <c:pt idx="10">
                  <c:v>95.120936408794464</c:v>
                </c:pt>
                <c:pt idx="11">
                  <c:v>94.517370796736415</c:v>
                </c:pt>
                <c:pt idx="12">
                  <c:v>94.040260405211313</c:v>
                </c:pt>
                <c:pt idx="13">
                  <c:v>93.350709674923536</c:v>
                </c:pt>
                <c:pt idx="14">
                  <c:v>92.958101927890283</c:v>
                </c:pt>
                <c:pt idx="15">
                  <c:v>92.335192113098046</c:v>
                </c:pt>
                <c:pt idx="16">
                  <c:v>91.625936503993159</c:v>
                </c:pt>
                <c:pt idx="17">
                  <c:v>90.914411225086369</c:v>
                </c:pt>
                <c:pt idx="18">
                  <c:v>90.334828119304191</c:v>
                </c:pt>
                <c:pt idx="19">
                  <c:v>89.842857591372223</c:v>
                </c:pt>
                <c:pt idx="20">
                  <c:v>89.420358313908196</c:v>
                </c:pt>
                <c:pt idx="21">
                  <c:v>89.19351593047395</c:v>
                </c:pt>
                <c:pt idx="22">
                  <c:v>89.11228314854111</c:v>
                </c:pt>
                <c:pt idx="23">
                  <c:v>89.046609131364576</c:v>
                </c:pt>
                <c:pt idx="24">
                  <c:v>89.015287654625396</c:v>
                </c:pt>
                <c:pt idx="25">
                  <c:v>88.645773020040934</c:v>
                </c:pt>
                <c:pt idx="26">
                  <c:v>88.030946884813616</c:v>
                </c:pt>
                <c:pt idx="27">
                  <c:v>87.323132086011341</c:v>
                </c:pt>
                <c:pt idx="28">
                  <c:v>86.172320254553568</c:v>
                </c:pt>
                <c:pt idx="29">
                  <c:v>85.213944691691466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D-4787-8181-27294B01E68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Partikel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9"/>
              <c:layout>
                <c:manualLayout>
                  <c:x val="-7.5143147101458503E-3"/>
                  <c:y val="8.19792633540844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9F-45C9-BE6F-FDA937656FC4}"/>
                </c:ext>
              </c:extLst>
            </c:dLbl>
            <c:spPr>
              <a:solidFill>
                <a:srgbClr val="61B93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Daten!$D$10:$D$40</c:f>
              <c:numCache>
                <c:formatCode>#,##0.0</c:formatCode>
                <c:ptCount val="31"/>
                <c:pt idx="0">
                  <c:v>100</c:v>
                </c:pt>
                <c:pt idx="1">
                  <c:v>95.347875159880999</c:v>
                </c:pt>
                <c:pt idx="2">
                  <c:v>91.508549985564713</c:v>
                </c:pt>
                <c:pt idx="3">
                  <c:v>86.695142118655014</c:v>
                </c:pt>
                <c:pt idx="4">
                  <c:v>85.721231258747565</c:v>
                </c:pt>
                <c:pt idx="5">
                  <c:v>86.411726549594931</c:v>
                </c:pt>
                <c:pt idx="6">
                  <c:v>83.531588689670428</c:v>
                </c:pt>
                <c:pt idx="7">
                  <c:v>81.394655483699097</c:v>
                </c:pt>
                <c:pt idx="8">
                  <c:v>78.157785227814628</c:v>
                </c:pt>
                <c:pt idx="9">
                  <c:v>78.331271220885753</c:v>
                </c:pt>
                <c:pt idx="10">
                  <c:v>76.104866393149067</c:v>
                </c:pt>
                <c:pt idx="11">
                  <c:v>71.459431450599638</c:v>
                </c:pt>
                <c:pt idx="12">
                  <c:v>64.83342116660836</c:v>
                </c:pt>
                <c:pt idx="13">
                  <c:v>56.45618795535956</c:v>
                </c:pt>
                <c:pt idx="14">
                  <c:v>49.998266292111914</c:v>
                </c:pt>
                <c:pt idx="15">
                  <c:v>44.312775627243575</c:v>
                </c:pt>
                <c:pt idx="16">
                  <c:v>39.319941664093108</c:v>
                </c:pt>
                <c:pt idx="17">
                  <c:v>34.730816785229742</c:v>
                </c:pt>
                <c:pt idx="18">
                  <c:v>30.813126413577844</c:v>
                </c:pt>
                <c:pt idx="19">
                  <c:v>27.379672874764548</c:v>
                </c:pt>
                <c:pt idx="20">
                  <c:v>24.258670531944816</c:v>
                </c:pt>
                <c:pt idx="21">
                  <c:v>21.339067621246009</c:v>
                </c:pt>
                <c:pt idx="22">
                  <c:v>18.617858712235382</c:v>
                </c:pt>
                <c:pt idx="23">
                  <c:v>16.165720449600489</c:v>
                </c:pt>
                <c:pt idx="24">
                  <c:v>14.092340505213055</c:v>
                </c:pt>
                <c:pt idx="25">
                  <c:v>12.359473666263021</c:v>
                </c:pt>
                <c:pt idx="26">
                  <c:v>11.271541837493764</c:v>
                </c:pt>
                <c:pt idx="27">
                  <c:v>10.538324265549246</c:v>
                </c:pt>
                <c:pt idx="28">
                  <c:v>9.7450476108778279</c:v>
                </c:pt>
                <c:pt idx="29">
                  <c:v>9.0355341836959653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CD-4787-8181-27294B01E68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Stickstoffoxide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square"/>
            <c:size val="6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9"/>
              <c:layout>
                <c:manualLayout>
                  <c:x val="-2.4867163513499921E-2"/>
                  <c:y val="-3.303960948097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9F-45C9-BE6F-FDA937656FC4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Daten!$E$10:$E$40</c:f>
              <c:numCache>
                <c:formatCode>#,##0.0</c:formatCode>
                <c:ptCount val="31"/>
                <c:pt idx="0">
                  <c:v>100</c:v>
                </c:pt>
                <c:pt idx="1">
                  <c:v>92.632903672751524</c:v>
                </c:pt>
                <c:pt idx="2">
                  <c:v>85.411854598741314</c:v>
                </c:pt>
                <c:pt idx="3">
                  <c:v>78.537225425111217</c:v>
                </c:pt>
                <c:pt idx="4">
                  <c:v>72.083470039181591</c:v>
                </c:pt>
                <c:pt idx="5">
                  <c:v>65.464685567964992</c:v>
                </c:pt>
                <c:pt idx="6">
                  <c:v>65.526681276138504</c:v>
                </c:pt>
                <c:pt idx="7">
                  <c:v>65.107941695476384</c:v>
                </c:pt>
                <c:pt idx="8">
                  <c:v>64.918954232855214</c:v>
                </c:pt>
                <c:pt idx="9">
                  <c:v>66.319538563273056</c:v>
                </c:pt>
                <c:pt idx="10">
                  <c:v>65.874769328410608</c:v>
                </c:pt>
                <c:pt idx="11">
                  <c:v>65.889139186222152</c:v>
                </c:pt>
                <c:pt idx="12">
                  <c:v>65.968436689814922</c:v>
                </c:pt>
                <c:pt idx="13">
                  <c:v>65.290410884982293</c:v>
                </c:pt>
                <c:pt idx="14">
                  <c:v>64.476087469286824</c:v>
                </c:pt>
                <c:pt idx="15">
                  <c:v>63.595833054129344</c:v>
                </c:pt>
                <c:pt idx="16">
                  <c:v>63.608552535490361</c:v>
                </c:pt>
                <c:pt idx="17">
                  <c:v>63.438569770597873</c:v>
                </c:pt>
                <c:pt idx="18">
                  <c:v>63.573676220850395</c:v>
                </c:pt>
                <c:pt idx="19">
                  <c:v>63.613957257232912</c:v>
                </c:pt>
                <c:pt idx="20">
                  <c:v>62.820469187593496</c:v>
                </c:pt>
                <c:pt idx="21">
                  <c:v>61.008193565196514</c:v>
                </c:pt>
                <c:pt idx="22">
                  <c:v>58.296204765591796</c:v>
                </c:pt>
                <c:pt idx="23">
                  <c:v>55.14913901199948</c:v>
                </c:pt>
                <c:pt idx="24">
                  <c:v>49.938721133612596</c:v>
                </c:pt>
                <c:pt idx="25">
                  <c:v>42.742270760696798</c:v>
                </c:pt>
                <c:pt idx="26">
                  <c:v>39.753325380173614</c:v>
                </c:pt>
                <c:pt idx="27">
                  <c:v>36.403021297586271</c:v>
                </c:pt>
                <c:pt idx="28">
                  <c:v>33.841751794744077</c:v>
                </c:pt>
                <c:pt idx="29">
                  <c:v>31.547522940661082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CD-4787-8181-27294B01E689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NMVOC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9"/>
              <c:layout>
                <c:manualLayout>
                  <c:x val="-2.3980003554228375E-2"/>
                  <c:y val="-3.4347077325501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9F-45C9-BE6F-FDA937656FC4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Daten!$F$10:$F$40</c:f>
              <c:numCache>
                <c:formatCode>#,##0.0</c:formatCode>
                <c:ptCount val="31"/>
                <c:pt idx="0">
                  <c:v>100</c:v>
                </c:pt>
                <c:pt idx="1">
                  <c:v>87.846682499234134</c:v>
                </c:pt>
                <c:pt idx="2">
                  <c:v>75.648352035061066</c:v>
                </c:pt>
                <c:pt idx="3">
                  <c:v>65.714912039077603</c:v>
                </c:pt>
                <c:pt idx="4">
                  <c:v>54.423935515188241</c:v>
                </c:pt>
                <c:pt idx="5">
                  <c:v>45.668321119399792</c:v>
                </c:pt>
                <c:pt idx="6">
                  <c:v>41.606631096363131</c:v>
                </c:pt>
                <c:pt idx="7">
                  <c:v>36.812132260003288</c:v>
                </c:pt>
                <c:pt idx="8">
                  <c:v>32.772689205682788</c:v>
                </c:pt>
                <c:pt idx="9">
                  <c:v>29.278913419520237</c:v>
                </c:pt>
                <c:pt idx="10">
                  <c:v>26.188746317187949</c:v>
                </c:pt>
                <c:pt idx="11">
                  <c:v>23.726078615427109</c:v>
                </c:pt>
                <c:pt idx="12">
                  <c:v>21.854732709097728</c:v>
                </c:pt>
                <c:pt idx="13">
                  <c:v>19.10653639747229</c:v>
                </c:pt>
                <c:pt idx="14">
                  <c:v>17.669778909897076</c:v>
                </c:pt>
                <c:pt idx="15">
                  <c:v>16.377485914000925</c:v>
                </c:pt>
                <c:pt idx="16">
                  <c:v>15.391810500788242</c:v>
                </c:pt>
                <c:pt idx="17">
                  <c:v>14.394468725192036</c:v>
                </c:pt>
                <c:pt idx="18">
                  <c:v>13.524695349085841</c:v>
                </c:pt>
                <c:pt idx="19">
                  <c:v>12.780047479510753</c:v>
                </c:pt>
                <c:pt idx="20">
                  <c:v>12.152108898254468</c:v>
                </c:pt>
                <c:pt idx="21">
                  <c:v>11.60808818176433</c:v>
                </c:pt>
                <c:pt idx="22">
                  <c:v>11.203862880849206</c:v>
                </c:pt>
                <c:pt idx="23">
                  <c:v>10.931691386601443</c:v>
                </c:pt>
                <c:pt idx="24">
                  <c:v>10.69078033542449</c:v>
                </c:pt>
                <c:pt idx="25">
                  <c:v>11.026857862271902</c:v>
                </c:pt>
                <c:pt idx="26">
                  <c:v>10.849233787014988</c:v>
                </c:pt>
                <c:pt idx="27">
                  <c:v>10.745575320101519</c:v>
                </c:pt>
                <c:pt idx="28">
                  <c:v>10.80258106501072</c:v>
                </c:pt>
                <c:pt idx="29">
                  <c:v>10.723651142511818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CD-4787-8181-27294B01E689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Schwefeldioxid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411643338783895"/>
                  <c:y val="-1.4989552611270661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1B3-41FB-9102-B8BEF23453F0}"/>
                </c:ext>
              </c:extLst>
            </c:dLbl>
            <c:spPr>
              <a:solidFill>
                <a:srgbClr val="C60159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Daten!$G$10:$G$40</c:f>
              <c:numCache>
                <c:formatCode>#,##0.0</c:formatCode>
                <c:ptCount val="31"/>
                <c:pt idx="0">
                  <c:v>100</c:v>
                </c:pt>
                <c:pt idx="1">
                  <c:v>65.54140245789533</c:v>
                </c:pt>
                <c:pt idx="2">
                  <c:v>55.378241926080015</c:v>
                </c:pt>
                <c:pt idx="3">
                  <c:v>49.999964061132125</c:v>
                </c:pt>
                <c:pt idx="4">
                  <c:v>45.863318456166787</c:v>
                </c:pt>
                <c:pt idx="5">
                  <c:v>29.441820237335165</c:v>
                </c:pt>
                <c:pt idx="6">
                  <c:v>24.79340685828744</c:v>
                </c:pt>
                <c:pt idx="7">
                  <c:v>7.0233073730216633</c:v>
                </c:pt>
                <c:pt idx="8">
                  <c:v>1.9315338688651804</c:v>
                </c:pt>
                <c:pt idx="9">
                  <c:v>1.9260535858364118</c:v>
                </c:pt>
                <c:pt idx="10">
                  <c:v>1.9155369998086635</c:v>
                </c:pt>
                <c:pt idx="11">
                  <c:v>1.9040733572086057</c:v>
                </c:pt>
                <c:pt idx="12">
                  <c:v>1.894794162314025</c:v>
                </c:pt>
                <c:pt idx="13">
                  <c:v>1.8823177076124322</c:v>
                </c:pt>
                <c:pt idx="14">
                  <c:v>1.8750726171123986</c:v>
                </c:pt>
                <c:pt idx="15">
                  <c:v>1.8628995813738725</c:v>
                </c:pt>
                <c:pt idx="16">
                  <c:v>1.8493039439474823</c:v>
                </c:pt>
                <c:pt idx="17">
                  <c:v>1.8339331653521929</c:v>
                </c:pt>
                <c:pt idx="18">
                  <c:v>1.8215700159937853</c:v>
                </c:pt>
                <c:pt idx="19">
                  <c:v>1.8113008340946517</c:v>
                </c:pt>
                <c:pt idx="20">
                  <c:v>1.8017851558018525</c:v>
                </c:pt>
                <c:pt idx="21">
                  <c:v>1.7967228962938502</c:v>
                </c:pt>
                <c:pt idx="22">
                  <c:v>1.7946341179090608</c:v>
                </c:pt>
                <c:pt idx="23">
                  <c:v>1.7932830228957257</c:v>
                </c:pt>
                <c:pt idx="24">
                  <c:v>1.7921792249853872</c:v>
                </c:pt>
                <c:pt idx="25">
                  <c:v>1.7862026069316639</c:v>
                </c:pt>
                <c:pt idx="26">
                  <c:v>1.7733850523633103</c:v>
                </c:pt>
                <c:pt idx="27">
                  <c:v>1.7588694905133568</c:v>
                </c:pt>
                <c:pt idx="28">
                  <c:v>1.7361464965139843</c:v>
                </c:pt>
                <c:pt idx="29">
                  <c:v>1.7161744847525269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CD-4787-8181-27294B01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65784"/>
        <c:axId val="327665392"/>
      </c:lineChart>
      <c:catAx>
        <c:axId val="327665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27665392"/>
        <c:crosses val="autoZero"/>
        <c:auto val="1"/>
        <c:lblAlgn val="ctr"/>
        <c:lblOffset val="100"/>
        <c:noMultiLvlLbl val="0"/>
      </c:catAx>
      <c:valAx>
        <c:axId val="3276653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Index (1995 = 100 %)</c:v>
                </c:pt>
              </c:strCache>
            </c:strRef>
          </c:tx>
          <c:layout>
            <c:manualLayout>
              <c:xMode val="edge"/>
              <c:yMode val="edge"/>
              <c:x val="7.7964213712523794E-2"/>
              <c:y val="1.523807445195477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665784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0371359675625007E-2"/>
          <c:y val="0.7925692999137689"/>
          <c:w val="0.89431540762341599"/>
          <c:h val="7.225470794267312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40</xdr:row>
      <xdr:rowOff>19050</xdr:rowOff>
    </xdr:from>
    <xdr:to>
      <xdr:col>7</xdr:col>
      <xdr:colOff>0</xdr:colOff>
      <xdr:row>40</xdr:row>
      <xdr:rowOff>19050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569921C-4B4B-413E-9A06-D4740365E7AF}"/>
            </a:ext>
          </a:extLst>
        </xdr:cNvPr>
        <xdr:cNvCxnSpPr/>
      </xdr:nvCxnSpPr>
      <xdr:spPr>
        <a:xfrm>
          <a:off x="1190625" y="8677275"/>
          <a:ext cx="66960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2</xdr:row>
      <xdr:rowOff>14442</xdr:rowOff>
    </xdr:from>
    <xdr:to>
      <xdr:col>14</xdr:col>
      <xdr:colOff>842597</xdr:colOff>
      <xdr:row>21</xdr:row>
      <xdr:rowOff>243595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436564</xdr:colOff>
      <xdr:row>18</xdr:row>
      <xdr:rowOff>946281</xdr:rowOff>
    </xdr:from>
    <xdr:to>
      <xdr:col>14</xdr:col>
      <xdr:colOff>751828</xdr:colOff>
      <xdr:row>19</xdr:row>
      <xdr:rowOff>102467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32189" y="4764219"/>
          <a:ext cx="3553764" cy="259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Daten- und Rechenmodell TREMOD - Transport Emission Model, Version 6.71B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17266</xdr:rowOff>
    </xdr:from>
    <xdr:to>
      <xdr:col>4</xdr:col>
      <xdr:colOff>778565</xdr:colOff>
      <xdr:row>32</xdr:row>
      <xdr:rowOff>150298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9525</xdr:rowOff>
    </xdr:from>
    <xdr:to>
      <xdr:col>12</xdr:col>
      <xdr:colOff>861391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Spezifische Emissionen Pkw (direkte Emissionen / Fahrleistung; g/km)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167787</xdr:rowOff>
    </xdr:from>
    <xdr:to>
      <xdr:col>12</xdr:col>
      <xdr:colOff>923193</xdr:colOff>
      <xdr:row>2</xdr:row>
      <xdr:rowOff>181707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12481" y="424229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
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20048</xdr:rowOff>
    </xdr:from>
    <xdr:to>
      <xdr:col>14</xdr:col>
      <xdr:colOff>748305</xdr:colOff>
      <xdr:row>1</xdr:row>
      <xdr:rowOff>20048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8093" y="276490"/>
          <a:ext cx="685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923441</xdr:rowOff>
    </xdr:from>
    <xdr:to>
      <xdr:col>14</xdr:col>
      <xdr:colOff>748305</xdr:colOff>
      <xdr:row>18</xdr:row>
      <xdr:rowOff>923441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0535" y="4741379"/>
          <a:ext cx="685189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18</xdr:row>
      <xdr:rowOff>528467</xdr:rowOff>
    </xdr:from>
    <xdr:to>
      <xdr:col>14</xdr:col>
      <xdr:colOff>756584</xdr:colOff>
      <xdr:row>18</xdr:row>
      <xdr:rowOff>528467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38814" y="4346405"/>
          <a:ext cx="685189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B19C-3C6F-4C8D-96D6-35531DEFA7DC}">
  <dimension ref="A1:Q40"/>
  <sheetViews>
    <sheetView workbookViewId="0">
      <selection activeCell="Q33" sqref="Q33:Q34"/>
    </sheetView>
  </sheetViews>
  <sheetFormatPr baseColWidth="10" defaultRowHeight="12.75" x14ac:dyDescent="0.2"/>
  <cols>
    <col min="1" max="1" width="14.28515625" customWidth="1"/>
    <col min="2" max="2" width="17.7109375" customWidth="1"/>
    <col min="3" max="3" width="21.140625" customWidth="1"/>
    <col min="4" max="4" width="15.5703125" customWidth="1"/>
    <col min="5" max="5" width="14.28515625" customWidth="1"/>
    <col min="6" max="6" width="18.140625" customWidth="1"/>
    <col min="7" max="8" width="14.28515625" customWidth="1"/>
    <col min="9" max="9" width="17.42578125" customWidth="1"/>
    <col min="10" max="10" width="17.5703125" customWidth="1"/>
    <col min="11" max="11" width="14.28515625" customWidth="1"/>
    <col min="12" max="12" width="17.140625" customWidth="1"/>
    <col min="13" max="13" width="14.28515625" customWidth="1"/>
    <col min="14" max="14" width="13.5703125" customWidth="1"/>
    <col min="15" max="15" width="19.140625" customWidth="1"/>
  </cols>
  <sheetData>
    <row r="1" spans="1:17" x14ac:dyDescent="0.2">
      <c r="A1" s="35" t="s">
        <v>30</v>
      </c>
      <c r="C1" s="35"/>
    </row>
    <row r="2" spans="1:17" ht="13.5" thickBot="1" x14ac:dyDescent="0.25">
      <c r="A2" s="35" t="s">
        <v>22</v>
      </c>
    </row>
    <row r="3" spans="1:17" ht="13.5" thickBot="1" x14ac:dyDescent="0.25">
      <c r="C3" s="96" t="s">
        <v>16</v>
      </c>
      <c r="D3" s="97"/>
      <c r="E3" s="98"/>
      <c r="F3" s="96" t="s">
        <v>17</v>
      </c>
      <c r="G3" s="97"/>
      <c r="H3" s="98"/>
      <c r="I3" s="96" t="s">
        <v>18</v>
      </c>
      <c r="J3" s="97"/>
      <c r="K3" s="98"/>
      <c r="L3" s="96" t="s">
        <v>19</v>
      </c>
      <c r="M3" s="97"/>
      <c r="N3" s="98"/>
      <c r="O3" s="97" t="s">
        <v>14</v>
      </c>
      <c r="P3" s="97"/>
      <c r="Q3" s="98"/>
    </row>
    <row r="4" spans="1:17" ht="25.5" x14ac:dyDescent="0.2">
      <c r="A4" s="36" t="s">
        <v>20</v>
      </c>
      <c r="B4" s="37" t="s">
        <v>26</v>
      </c>
      <c r="C4" s="59" t="s">
        <v>23</v>
      </c>
      <c r="D4" s="39" t="s">
        <v>27</v>
      </c>
      <c r="E4" s="47" t="s">
        <v>21</v>
      </c>
      <c r="F4" s="38" t="s">
        <v>24</v>
      </c>
      <c r="G4" s="39" t="s">
        <v>27</v>
      </c>
      <c r="H4" s="47" t="s">
        <v>21</v>
      </c>
      <c r="I4" s="38" t="s">
        <v>23</v>
      </c>
      <c r="J4" s="39" t="s">
        <v>27</v>
      </c>
      <c r="K4" s="47" t="s">
        <v>21</v>
      </c>
      <c r="L4" s="38" t="s">
        <v>24</v>
      </c>
      <c r="M4" s="39" t="s">
        <v>27</v>
      </c>
      <c r="N4" s="47" t="s">
        <v>21</v>
      </c>
      <c r="O4" s="38" t="s">
        <v>24</v>
      </c>
      <c r="P4" s="39" t="s">
        <v>27</v>
      </c>
      <c r="Q4" s="47" t="s">
        <v>21</v>
      </c>
    </row>
    <row r="5" spans="1:17" x14ac:dyDescent="0.2">
      <c r="A5" s="40">
        <v>1995</v>
      </c>
      <c r="B5" s="91">
        <v>530900000587.99994</v>
      </c>
      <c r="C5" s="74">
        <v>109196438.37355168</v>
      </c>
      <c r="D5" s="41">
        <f>C5/B5*1000*1000</f>
        <v>205.68174468376495</v>
      </c>
      <c r="E5" s="48">
        <v>100</v>
      </c>
      <c r="F5" s="52">
        <v>567307.71613845229</v>
      </c>
      <c r="G5" s="45">
        <f t="shared" ref="G5:G34" si="0">F5/B5*1000*1000</f>
        <v>1.0685773507442622</v>
      </c>
      <c r="H5" s="46">
        <v>100</v>
      </c>
      <c r="I5" s="52">
        <v>499798.94278812408</v>
      </c>
      <c r="J5" s="41">
        <f t="shared" ref="J5:J34" si="1">I5/B5*1000*1000</f>
        <v>0.94141823739794728</v>
      </c>
      <c r="K5" s="48">
        <v>100</v>
      </c>
      <c r="L5" s="52">
        <v>17227.690671950575</v>
      </c>
      <c r="M5" s="41">
        <f t="shared" ref="M5:M34" si="2">L5/B5*1000*1000</f>
        <v>3.2449972975833484E-2</v>
      </c>
      <c r="N5" s="48">
        <v>100</v>
      </c>
      <c r="O5" s="52">
        <v>27550.105526422809</v>
      </c>
      <c r="P5" s="41">
        <f t="shared" ref="P5:P34" si="3">O5/B5*1000*1000</f>
        <v>5.1893210578093062E-2</v>
      </c>
      <c r="Q5" s="48">
        <v>100</v>
      </c>
    </row>
    <row r="6" spans="1:17" x14ac:dyDescent="0.2">
      <c r="A6" s="40">
        <v>1996</v>
      </c>
      <c r="B6" s="91">
        <v>535199999292</v>
      </c>
      <c r="C6" s="74">
        <v>109632917.79261565</v>
      </c>
      <c r="D6" s="41">
        <f t="shared" ref="D6:D34" si="4">C6/B6*1000*1000</f>
        <v>204.84476445748456</v>
      </c>
      <c r="E6" s="42">
        <f t="shared" ref="E6:E34" si="5">D6/$D$5*100</f>
        <v>99.593070241811091</v>
      </c>
      <c r="F6" s="52">
        <v>502397.45890927315</v>
      </c>
      <c r="G6" s="45">
        <f t="shared" si="0"/>
        <v>0.93870975256703959</v>
      </c>
      <c r="H6" s="42">
        <f t="shared" ref="H6:H29" si="6">G6/$G$5*100</f>
        <v>87.846682499234134</v>
      </c>
      <c r="I6" s="52">
        <v>466728.14321088797</v>
      </c>
      <c r="J6" s="41">
        <f t="shared" si="1"/>
        <v>0.87206304900655573</v>
      </c>
      <c r="K6" s="42">
        <f t="shared" ref="K6:K29" si="7">J6/$J$5*100</f>
        <v>92.632903672751524</v>
      </c>
      <c r="L6" s="52">
        <v>16559.280501529571</v>
      </c>
      <c r="M6" s="41">
        <f t="shared" si="2"/>
        <v>3.0940359722412832E-2</v>
      </c>
      <c r="N6" s="42">
        <f t="shared" ref="N6:N29" si="8">M6/$M$5*100</f>
        <v>95.347875159880999</v>
      </c>
      <c r="O6" s="52">
        <v>18202.975109939925</v>
      </c>
      <c r="P6" s="41">
        <f t="shared" si="3"/>
        <v>3.4011537993311088E-2</v>
      </c>
      <c r="Q6" s="42">
        <f t="shared" ref="Q6:Q29" si="9">P6/$P$5*100</f>
        <v>65.54140245789533</v>
      </c>
    </row>
    <row r="7" spans="1:17" x14ac:dyDescent="0.2">
      <c r="A7" s="40">
        <v>1997</v>
      </c>
      <c r="B7" s="91">
        <v>537699999098.00006</v>
      </c>
      <c r="C7" s="74">
        <v>109658763.84527357</v>
      </c>
      <c r="D7" s="41">
        <f t="shared" si="4"/>
        <v>203.94042036307943</v>
      </c>
      <c r="E7" s="42">
        <f t="shared" si="5"/>
        <v>99.153388978023884</v>
      </c>
      <c r="F7" s="52">
        <v>434655.79288321733</v>
      </c>
      <c r="G7" s="45">
        <f t="shared" si="0"/>
        <v>0.80836115605794878</v>
      </c>
      <c r="H7" s="42">
        <f t="shared" si="6"/>
        <v>75.648352035061066</v>
      </c>
      <c r="I7" s="52">
        <v>432355.30797958374</v>
      </c>
      <c r="J7" s="41">
        <f t="shared" si="1"/>
        <v>0.80408277609236811</v>
      </c>
      <c r="K7" s="42">
        <f t="shared" si="7"/>
        <v>85.411854598741314</v>
      </c>
      <c r="L7" s="52">
        <v>15966.732483893635</v>
      </c>
      <c r="M7" s="41">
        <f t="shared" si="2"/>
        <v>2.9694499740892825E-2</v>
      </c>
      <c r="N7" s="42">
        <f t="shared" si="8"/>
        <v>91.508549985564713</v>
      </c>
      <c r="O7" s="52">
        <v>15452.179370834419</v>
      </c>
      <c r="P7" s="41">
        <f t="shared" si="3"/>
        <v>2.8737547697146523E-2</v>
      </c>
      <c r="Q7" s="42">
        <f t="shared" si="9"/>
        <v>55.378241926080015</v>
      </c>
    </row>
    <row r="8" spans="1:17" x14ac:dyDescent="0.2">
      <c r="A8" s="40">
        <v>1998</v>
      </c>
      <c r="B8" s="91">
        <v>547100000174</v>
      </c>
      <c r="C8" s="74">
        <v>111025306.81779204</v>
      </c>
      <c r="D8" s="41">
        <f t="shared" si="4"/>
        <v>202.93421089833942</v>
      </c>
      <c r="E8" s="42">
        <f t="shared" si="5"/>
        <v>98.664181991625043</v>
      </c>
      <c r="F8" s="52">
        <v>384181.64395156689</v>
      </c>
      <c r="G8" s="45">
        <f t="shared" si="0"/>
        <v>0.70221466611109762</v>
      </c>
      <c r="H8" s="42">
        <f t="shared" si="6"/>
        <v>65.714912039077603</v>
      </c>
      <c r="I8" s="52">
        <v>404505.91502916813</v>
      </c>
      <c r="J8" s="41">
        <f t="shared" si="1"/>
        <v>0.73936376329833453</v>
      </c>
      <c r="K8" s="42">
        <f t="shared" si="7"/>
        <v>78.537225425111217</v>
      </c>
      <c r="L8" s="52">
        <v>15391.318213222548</v>
      </c>
      <c r="M8" s="41">
        <f t="shared" si="2"/>
        <v>2.8132550188863983E-2</v>
      </c>
      <c r="N8" s="42">
        <f t="shared" si="8"/>
        <v>86.695142118655014</v>
      </c>
      <c r="O8" s="52">
        <v>14195.377554828763</v>
      </c>
      <c r="P8" s="41">
        <f t="shared" si="3"/>
        <v>2.5946586639214144E-2</v>
      </c>
      <c r="Q8" s="42">
        <f t="shared" si="9"/>
        <v>49.999964061132125</v>
      </c>
    </row>
    <row r="9" spans="1:17" x14ac:dyDescent="0.2">
      <c r="A9" s="40">
        <v>1999</v>
      </c>
      <c r="B9" s="91">
        <v>558900000900</v>
      </c>
      <c r="C9" s="74">
        <v>112813433.25991656</v>
      </c>
      <c r="D9" s="41">
        <f t="shared" si="4"/>
        <v>201.8490482702673</v>
      </c>
      <c r="E9" s="42">
        <f t="shared" si="5"/>
        <v>98.13658892314902</v>
      </c>
      <c r="F9" s="52">
        <v>325034.91753769666</v>
      </c>
      <c r="G9" s="45">
        <f t="shared" si="0"/>
        <v>0.58156184829896407</v>
      </c>
      <c r="H9" s="42">
        <f t="shared" si="6"/>
        <v>54.423935515188241</v>
      </c>
      <c r="I9" s="52">
        <v>379273.41551929706</v>
      </c>
      <c r="J9" s="41">
        <f t="shared" si="1"/>
        <v>0.67860693309814069</v>
      </c>
      <c r="K9" s="42">
        <f t="shared" si="7"/>
        <v>72.083470039181591</v>
      </c>
      <c r="L9" s="52">
        <v>15546.65102870762</v>
      </c>
      <c r="M9" s="41">
        <f t="shared" si="2"/>
        <v>2.7816516378015309E-2</v>
      </c>
      <c r="N9" s="42">
        <f t="shared" si="8"/>
        <v>85.721231258747565</v>
      </c>
      <c r="O9" s="52">
        <v>13301.791195906568</v>
      </c>
      <c r="P9" s="41">
        <f t="shared" si="3"/>
        <v>2.3799948424560052E-2</v>
      </c>
      <c r="Q9" s="42">
        <f t="shared" si="9"/>
        <v>45.863318456166787</v>
      </c>
    </row>
    <row r="10" spans="1:17" x14ac:dyDescent="0.2">
      <c r="A10" s="40">
        <v>2000</v>
      </c>
      <c r="B10" s="91">
        <v>560299999167</v>
      </c>
      <c r="C10" s="74">
        <v>112332244.67344405</v>
      </c>
      <c r="D10" s="41">
        <f t="shared" si="4"/>
        <v>200.48589120194325</v>
      </c>
      <c r="E10" s="42">
        <f t="shared" si="5"/>
        <v>97.473838288463426</v>
      </c>
      <c r="F10" s="52">
        <v>273427.14812463522</v>
      </c>
      <c r="G10" s="45">
        <f t="shared" si="0"/>
        <v>0.48800133594706468</v>
      </c>
      <c r="H10" s="42">
        <f t="shared" si="6"/>
        <v>45.668321119399792</v>
      </c>
      <c r="I10" s="52">
        <v>345310.92226886755</v>
      </c>
      <c r="J10" s="41">
        <f t="shared" si="1"/>
        <v>0.61629648899204448</v>
      </c>
      <c r="K10" s="42">
        <f t="shared" si="7"/>
        <v>65.464685567964992</v>
      </c>
      <c r="L10" s="52">
        <v>15711.138022661207</v>
      </c>
      <c r="M10" s="41">
        <f t="shared" si="2"/>
        <v>2.8040581913294685E-2</v>
      </c>
      <c r="N10" s="42">
        <f t="shared" si="8"/>
        <v>86.411726549594931</v>
      </c>
      <c r="O10" s="52">
        <v>8560.4347123243224</v>
      </c>
      <c r="P10" s="41">
        <f t="shared" si="3"/>
        <v>1.5278305773783956E-2</v>
      </c>
      <c r="Q10" s="42">
        <f t="shared" si="9"/>
        <v>29.441820237335165</v>
      </c>
    </row>
    <row r="11" spans="1:17" x14ac:dyDescent="0.2">
      <c r="A11" s="40">
        <v>2001</v>
      </c>
      <c r="B11" s="91">
        <v>571300001309.64087</v>
      </c>
      <c r="C11" s="74">
        <v>114187659.63943373</v>
      </c>
      <c r="D11" s="41">
        <f t="shared" si="4"/>
        <v>199.87337542039452</v>
      </c>
      <c r="E11" s="42">
        <f t="shared" si="5"/>
        <v>97.176040454002958</v>
      </c>
      <c r="F11" s="52">
        <v>253999.43002242921</v>
      </c>
      <c r="G11" s="45">
        <f t="shared" si="0"/>
        <v>0.44459903630345554</v>
      </c>
      <c r="H11" s="42">
        <f t="shared" si="6"/>
        <v>41.606631096363131</v>
      </c>
      <c r="I11" s="52">
        <v>352423.61787441565</v>
      </c>
      <c r="J11" s="41">
        <f t="shared" si="1"/>
        <v>0.61688012789519386</v>
      </c>
      <c r="K11" s="42">
        <f t="shared" si="7"/>
        <v>65.526681276138504</v>
      </c>
      <c r="L11" s="52">
        <v>15485.645241808994</v>
      </c>
      <c r="M11" s="41">
        <f t="shared" si="2"/>
        <v>2.7105977956082435E-2</v>
      </c>
      <c r="N11" s="42">
        <f t="shared" si="8"/>
        <v>83.531588689670428</v>
      </c>
      <c r="O11" s="52">
        <v>7350.3999934886015</v>
      </c>
      <c r="P11" s="41">
        <f t="shared" si="3"/>
        <v>1.2866094830454469E-2</v>
      </c>
      <c r="Q11" s="42">
        <f t="shared" si="9"/>
        <v>24.79340685828744</v>
      </c>
    </row>
    <row r="12" spans="1:17" x14ac:dyDescent="0.2">
      <c r="A12" s="40">
        <v>2002</v>
      </c>
      <c r="B12" s="91">
        <v>579499998359.04895</v>
      </c>
      <c r="C12" s="74">
        <v>115313653.89132573</v>
      </c>
      <c r="D12" s="41">
        <f t="shared" si="4"/>
        <v>198.98818674349545</v>
      </c>
      <c r="E12" s="42">
        <f t="shared" si="5"/>
        <v>96.745672324706874</v>
      </c>
      <c r="F12" s="52">
        <v>227955.65874139918</v>
      </c>
      <c r="G12" s="45">
        <f t="shared" si="0"/>
        <v>0.39336610765641705</v>
      </c>
      <c r="H12" s="42">
        <f t="shared" si="6"/>
        <v>36.812132260003288</v>
      </c>
      <c r="I12" s="52">
        <v>355197.59150271036</v>
      </c>
      <c r="J12" s="41">
        <f t="shared" si="1"/>
        <v>0.61293803711563699</v>
      </c>
      <c r="K12" s="42">
        <f t="shared" si="7"/>
        <v>65.107941695476384</v>
      </c>
      <c r="L12" s="52">
        <v>15306.069035579403</v>
      </c>
      <c r="M12" s="41">
        <f t="shared" si="2"/>
        <v>2.6412543708233125E-2</v>
      </c>
      <c r="N12" s="42">
        <f t="shared" si="8"/>
        <v>81.394655483699097</v>
      </c>
      <c r="O12" s="52">
        <v>2112.0571012617866</v>
      </c>
      <c r="P12" s="41">
        <f t="shared" si="3"/>
        <v>3.6446196846288679E-3</v>
      </c>
      <c r="Q12" s="42">
        <f t="shared" si="9"/>
        <v>7.0233073730216633</v>
      </c>
    </row>
    <row r="13" spans="1:17" x14ac:dyDescent="0.2">
      <c r="A13" s="40">
        <v>2003</v>
      </c>
      <c r="B13" s="91">
        <v>574500003897.80237</v>
      </c>
      <c r="C13" s="74">
        <v>113518912.58757547</v>
      </c>
      <c r="D13" s="41">
        <f t="shared" si="4"/>
        <v>197.59601708857309</v>
      </c>
      <c r="E13" s="42">
        <f t="shared" si="5"/>
        <v>96.068816118015903</v>
      </c>
      <c r="F13" s="78">
        <v>201190.78269497363</v>
      </c>
      <c r="G13" s="45">
        <f t="shared" si="0"/>
        <v>0.35020153408173588</v>
      </c>
      <c r="H13" s="42">
        <f t="shared" si="6"/>
        <v>32.772689205682788</v>
      </c>
      <c r="I13" s="52">
        <v>351110.77588361065</v>
      </c>
      <c r="J13" s="41">
        <f t="shared" si="1"/>
        <v>0.61115887467612562</v>
      </c>
      <c r="K13" s="42">
        <f t="shared" si="7"/>
        <v>64.918954232855214</v>
      </c>
      <c r="L13" s="52">
        <v>14570.572615102396</v>
      </c>
      <c r="M13" s="41">
        <f t="shared" si="2"/>
        <v>2.5362180184935822E-2</v>
      </c>
      <c r="N13" s="42">
        <f t="shared" si="8"/>
        <v>78.157785227814628</v>
      </c>
      <c r="O13" s="52">
        <v>575.84142576342754</v>
      </c>
      <c r="P13" s="41">
        <f t="shared" si="3"/>
        <v>1.0023349379573959E-3</v>
      </c>
      <c r="Q13" s="42">
        <f t="shared" si="9"/>
        <v>1.9315338688651804</v>
      </c>
    </row>
    <row r="14" spans="1:17" x14ac:dyDescent="0.2">
      <c r="A14" s="40">
        <v>2004</v>
      </c>
      <c r="B14" s="91">
        <v>586988223332.32495</v>
      </c>
      <c r="C14" s="74">
        <v>115601761.26493314</v>
      </c>
      <c r="D14" s="41">
        <f t="shared" si="4"/>
        <v>196.94051204070735</v>
      </c>
      <c r="E14" s="42">
        <f t="shared" si="5"/>
        <v>95.750117417324901</v>
      </c>
      <c r="F14" s="52">
        <v>183649.73598097757</v>
      </c>
      <c r="G14" s="45">
        <f t="shared" si="0"/>
        <v>0.31286783734501561</v>
      </c>
      <c r="H14" s="42">
        <f t="shared" si="6"/>
        <v>29.278913419520237</v>
      </c>
      <c r="I14" s="52">
        <v>366482.71089826047</v>
      </c>
      <c r="J14" s="41">
        <f t="shared" si="1"/>
        <v>0.62434423099281722</v>
      </c>
      <c r="K14" s="42">
        <f t="shared" si="7"/>
        <v>66.319538563273056</v>
      </c>
      <c r="L14" s="52">
        <v>14920.346268277406</v>
      </c>
      <c r="M14" s="41">
        <f t="shared" si="2"/>
        <v>2.541847634280426E-2</v>
      </c>
      <c r="N14" s="42">
        <f t="shared" si="8"/>
        <v>78.331271220885753</v>
      </c>
      <c r="O14" s="52">
        <v>586.68947165225666</v>
      </c>
      <c r="P14" s="41">
        <f t="shared" si="3"/>
        <v>9.994910431450016E-4</v>
      </c>
      <c r="Q14" s="42">
        <f t="shared" si="9"/>
        <v>1.9260535858364118</v>
      </c>
    </row>
    <row r="15" spans="1:17" x14ac:dyDescent="0.2">
      <c r="A15" s="40">
        <v>2005</v>
      </c>
      <c r="B15" s="91">
        <v>574810194260.30359</v>
      </c>
      <c r="C15" s="74">
        <v>112459546.08998923</v>
      </c>
      <c r="D15" s="41">
        <f t="shared" si="4"/>
        <v>195.64640156514304</v>
      </c>
      <c r="E15" s="42">
        <f t="shared" si="5"/>
        <v>95.120936408794464</v>
      </c>
      <c r="F15" s="78">
        <v>160858.91509483539</v>
      </c>
      <c r="G15" s="81">
        <f t="shared" si="0"/>
        <v>0.2798470115893425</v>
      </c>
      <c r="H15" s="82">
        <f t="shared" si="6"/>
        <v>26.188746317187949</v>
      </c>
      <c r="I15" s="78">
        <v>356472.61869772262</v>
      </c>
      <c r="J15" s="83">
        <f t="shared" si="1"/>
        <v>0.62015709230148675</v>
      </c>
      <c r="K15" s="82">
        <f t="shared" si="7"/>
        <v>65.874769328410608</v>
      </c>
      <c r="L15" s="78">
        <v>14195.51748810018</v>
      </c>
      <c r="M15" s="83">
        <f t="shared" si="2"/>
        <v>2.4696008577871048E-2</v>
      </c>
      <c r="N15" s="82">
        <f t="shared" si="8"/>
        <v>76.104866393149067</v>
      </c>
      <c r="O15" s="78">
        <v>571.38067488986383</v>
      </c>
      <c r="P15" s="41">
        <f t="shared" si="3"/>
        <v>9.9403364901199591E-4</v>
      </c>
      <c r="Q15" s="42">
        <f t="shared" si="9"/>
        <v>1.9155369998086635</v>
      </c>
    </row>
    <row r="16" spans="1:17" x14ac:dyDescent="0.2">
      <c r="A16" s="40">
        <v>2006</v>
      </c>
      <c r="B16" s="91">
        <v>580521906898.09546</v>
      </c>
      <c r="C16" s="74">
        <v>112856348.12336005</v>
      </c>
      <c r="D16" s="41">
        <f t="shared" si="4"/>
        <v>194.40497728395081</v>
      </c>
      <c r="E16" s="42">
        <f t="shared" si="5"/>
        <v>94.517370796736415</v>
      </c>
      <c r="F16" s="78">
        <v>147180.59117639158</v>
      </c>
      <c r="G16" s="81">
        <f t="shared" si="0"/>
        <v>0.25353150230423194</v>
      </c>
      <c r="H16" s="82">
        <f t="shared" si="6"/>
        <v>23.726078615427109</v>
      </c>
      <c r="I16" s="78">
        <v>360093.31107107672</v>
      </c>
      <c r="J16" s="83">
        <f t="shared" si="1"/>
        <v>0.62029237276361282</v>
      </c>
      <c r="K16" s="82">
        <f t="shared" si="7"/>
        <v>65.889139186222152</v>
      </c>
      <c r="L16" s="78">
        <v>13461.470665408027</v>
      </c>
      <c r="M16" s="83">
        <f t="shared" si="2"/>
        <v>2.3188566194403838E-2</v>
      </c>
      <c r="N16" s="82">
        <f t="shared" si="8"/>
        <v>71.459431450599638</v>
      </c>
      <c r="O16" s="78">
        <v>573.60487042558657</v>
      </c>
      <c r="P16" s="41">
        <f t="shared" si="3"/>
        <v>9.8808479681762791E-4</v>
      </c>
      <c r="Q16" s="42">
        <f t="shared" si="9"/>
        <v>1.9040733572086057</v>
      </c>
    </row>
    <row r="17" spans="1:17" x14ac:dyDescent="0.2">
      <c r="A17" s="40">
        <v>2007</v>
      </c>
      <c r="B17" s="91">
        <v>584138830604.00781</v>
      </c>
      <c r="C17" s="74">
        <v>112986263.73297493</v>
      </c>
      <c r="D17" s="41">
        <f t="shared" si="4"/>
        <v>193.42364830659443</v>
      </c>
      <c r="E17" s="42">
        <f t="shared" si="5"/>
        <v>94.040260405211313</v>
      </c>
      <c r="F17" s="78">
        <v>136416.70046310915</v>
      </c>
      <c r="G17" s="81">
        <f t="shared" si="0"/>
        <v>0.23353472379511625</v>
      </c>
      <c r="H17" s="82">
        <f t="shared" si="6"/>
        <v>21.854732709097728</v>
      </c>
      <c r="I17" s="78">
        <v>362772.93325650989</v>
      </c>
      <c r="J17" s="83">
        <f t="shared" si="1"/>
        <v>0.62103889392423639</v>
      </c>
      <c r="K17" s="82">
        <f t="shared" si="7"/>
        <v>65.968436689814922</v>
      </c>
      <c r="L17" s="78">
        <v>12289.362523975396</v>
      </c>
      <c r="M17" s="83">
        <f t="shared" si="2"/>
        <v>2.1038427647872719E-2</v>
      </c>
      <c r="N17" s="82">
        <f t="shared" si="8"/>
        <v>64.83342116660836</v>
      </c>
      <c r="O17" s="78">
        <v>574.36591030989496</v>
      </c>
      <c r="P17" s="41">
        <f t="shared" si="3"/>
        <v>9.8326952467103139E-4</v>
      </c>
      <c r="Q17" s="42">
        <f t="shared" si="9"/>
        <v>1.894794162314025</v>
      </c>
    </row>
    <row r="18" spans="1:17" x14ac:dyDescent="0.2">
      <c r="A18" s="40">
        <v>2008</v>
      </c>
      <c r="B18" s="91">
        <v>581201942192.39026</v>
      </c>
      <c r="C18" s="74">
        <v>111593892.98712029</v>
      </c>
      <c r="D18" s="41">
        <f t="shared" si="4"/>
        <v>192.00536833405889</v>
      </c>
      <c r="E18" s="42">
        <f t="shared" si="5"/>
        <v>93.350709674923536</v>
      </c>
      <c r="F18" s="78">
        <v>118662.90814227259</v>
      </c>
      <c r="G18" s="81">
        <f t="shared" si="0"/>
        <v>0.20416812045509758</v>
      </c>
      <c r="H18" s="82">
        <f t="shared" si="6"/>
        <v>19.10653639747229</v>
      </c>
      <c r="I18" s="78">
        <v>357239.16528139909</v>
      </c>
      <c r="J18" s="83">
        <f t="shared" si="1"/>
        <v>0.61465583534327783</v>
      </c>
      <c r="K18" s="82">
        <f t="shared" si="7"/>
        <v>65.290410884982293</v>
      </c>
      <c r="L18" s="78">
        <v>10647.629888406638</v>
      </c>
      <c r="M18" s="83">
        <f t="shared" si="2"/>
        <v>1.8320017734699937E-2</v>
      </c>
      <c r="N18" s="82">
        <f t="shared" si="8"/>
        <v>56.45618795535956</v>
      </c>
      <c r="O18" s="78">
        <v>567.71520445493707</v>
      </c>
      <c r="P18" s="41">
        <f t="shared" si="3"/>
        <v>9.7679509176005347E-4</v>
      </c>
      <c r="Q18" s="42">
        <f t="shared" si="9"/>
        <v>1.8823177076124322</v>
      </c>
    </row>
    <row r="19" spans="1:17" x14ac:dyDescent="0.2">
      <c r="A19" s="40">
        <v>2009</v>
      </c>
      <c r="B19" s="91">
        <v>591597358836.05017</v>
      </c>
      <c r="C19" s="74">
        <v>113112140.6319509</v>
      </c>
      <c r="D19" s="41">
        <f t="shared" si="4"/>
        <v>191.19784587019726</v>
      </c>
      <c r="E19" s="42">
        <f t="shared" si="5"/>
        <v>92.958101927890283</v>
      </c>
      <c r="F19" s="78">
        <v>111702.60637759721</v>
      </c>
      <c r="G19" s="81">
        <f t="shared" si="0"/>
        <v>0.18881525535774654</v>
      </c>
      <c r="H19" s="82">
        <f t="shared" si="6"/>
        <v>17.669778909897076</v>
      </c>
      <c r="I19" s="78">
        <v>359093.47153068904</v>
      </c>
      <c r="J19" s="83">
        <f t="shared" si="1"/>
        <v>0.60698964619651874</v>
      </c>
      <c r="K19" s="82">
        <f t="shared" si="7"/>
        <v>64.476087469286824</v>
      </c>
      <c r="L19" s="78">
        <v>9598.3263279803614</v>
      </c>
      <c r="M19" s="83">
        <f t="shared" si="2"/>
        <v>1.6224423900175578E-2</v>
      </c>
      <c r="N19" s="82">
        <f t="shared" si="8"/>
        <v>49.998266292111914</v>
      </c>
      <c r="O19" s="78">
        <v>575.64516186200797</v>
      </c>
      <c r="P19" s="41">
        <f t="shared" si="3"/>
        <v>9.7303538169029756E-4</v>
      </c>
      <c r="Q19" s="42">
        <f t="shared" si="9"/>
        <v>1.8750726171123986</v>
      </c>
    </row>
    <row r="20" spans="1:17" x14ac:dyDescent="0.2">
      <c r="A20" s="40">
        <v>2010</v>
      </c>
      <c r="B20" s="91">
        <v>595539388866.27478</v>
      </c>
      <c r="C20" s="74">
        <v>113102836.20467047</v>
      </c>
      <c r="D20" s="41">
        <f t="shared" si="4"/>
        <v>189.91663409532617</v>
      </c>
      <c r="E20" s="42">
        <f t="shared" si="5"/>
        <v>92.335192113098046</v>
      </c>
      <c r="F20" s="78">
        <v>104223.02887813591</v>
      </c>
      <c r="G20" s="81">
        <f t="shared" si="0"/>
        <v>0.1750061050983458</v>
      </c>
      <c r="H20" s="82">
        <f t="shared" si="6"/>
        <v>16.377485914000925</v>
      </c>
      <c r="I20" s="78">
        <v>356551.08211371955</v>
      </c>
      <c r="J20" s="83">
        <f t="shared" si="1"/>
        <v>0.59870277059672561</v>
      </c>
      <c r="K20" s="82">
        <f t="shared" si="7"/>
        <v>63.595833054129344</v>
      </c>
      <c r="L20" s="78">
        <v>8563.5489443690767</v>
      </c>
      <c r="M20" s="83">
        <f t="shared" si="2"/>
        <v>1.4379483715882269E-2</v>
      </c>
      <c r="N20" s="82">
        <f t="shared" si="8"/>
        <v>44.312775627243575</v>
      </c>
      <c r="O20" s="78">
        <v>575.71888670254737</v>
      </c>
      <c r="P20" s="41">
        <f t="shared" si="3"/>
        <v>9.6671840262075768E-4</v>
      </c>
      <c r="Q20" s="42">
        <f t="shared" si="9"/>
        <v>1.8628995813738725</v>
      </c>
    </row>
    <row r="21" spans="1:17" x14ac:dyDescent="0.2">
      <c r="A21" s="40">
        <v>2011</v>
      </c>
      <c r="B21" s="91">
        <v>605241847658.09045</v>
      </c>
      <c r="C21" s="74">
        <v>114062562.07804525</v>
      </c>
      <c r="D21" s="41">
        <f t="shared" si="4"/>
        <v>188.45782478425181</v>
      </c>
      <c r="E21" s="42">
        <f t="shared" si="5"/>
        <v>91.625936503993159</v>
      </c>
      <c r="F21" s="78">
        <v>99546.185039765813</v>
      </c>
      <c r="G21" s="81">
        <f t="shared" si="0"/>
        <v>0.16447340088090015</v>
      </c>
      <c r="H21" s="82">
        <f t="shared" si="6"/>
        <v>15.391810500788242</v>
      </c>
      <c r="I21" s="78">
        <v>362432.44486159645</v>
      </c>
      <c r="J21" s="83">
        <f t="shared" si="1"/>
        <v>0.59882251411396059</v>
      </c>
      <c r="K21" s="82">
        <f t="shared" si="7"/>
        <v>63.608552535490361</v>
      </c>
      <c r="L21" s="78">
        <v>7722.4686280373371</v>
      </c>
      <c r="M21" s="83">
        <f t="shared" si="2"/>
        <v>1.2759310444111703E-2</v>
      </c>
      <c r="N21" s="82">
        <f t="shared" si="8"/>
        <v>39.319941664093108</v>
      </c>
      <c r="O21" s="78">
        <v>580.82832216132022</v>
      </c>
      <c r="P21" s="41">
        <f t="shared" si="3"/>
        <v>9.5966318986164705E-4</v>
      </c>
      <c r="Q21" s="42">
        <f t="shared" si="9"/>
        <v>1.8493039439474823</v>
      </c>
    </row>
    <row r="22" spans="1:17" x14ac:dyDescent="0.2">
      <c r="A22" s="40">
        <v>2012</v>
      </c>
      <c r="B22" s="91">
        <v>606525367430.62585</v>
      </c>
      <c r="C22" s="74">
        <v>113416815.12881634</v>
      </c>
      <c r="D22" s="41">
        <f t="shared" si="4"/>
        <v>186.99434717673029</v>
      </c>
      <c r="E22" s="42">
        <f t="shared" si="5"/>
        <v>90.914411225086369</v>
      </c>
      <c r="F22" s="78">
        <v>93293.325663578988</v>
      </c>
      <c r="G22" s="81">
        <f t="shared" si="0"/>
        <v>0.15381603255736842</v>
      </c>
      <c r="H22" s="82">
        <f t="shared" si="6"/>
        <v>14.394468725192036</v>
      </c>
      <c r="I22" s="78">
        <v>362230.45393815398</v>
      </c>
      <c r="J22" s="83">
        <f t="shared" si="1"/>
        <v>0.59722226536482947</v>
      </c>
      <c r="K22" s="82">
        <f t="shared" si="7"/>
        <v>63.438569770597873</v>
      </c>
      <c r="L22" s="78">
        <v>6835.6262054644449</v>
      </c>
      <c r="M22" s="83">
        <f t="shared" si="2"/>
        <v>1.1270140661093291E-2</v>
      </c>
      <c r="N22" s="82">
        <f t="shared" si="8"/>
        <v>34.730816785229742</v>
      </c>
      <c r="O22" s="78">
        <v>577.22218565930586</v>
      </c>
      <c r="P22" s="41">
        <f t="shared" si="3"/>
        <v>9.51686799357701E-4</v>
      </c>
      <c r="Q22" s="42">
        <f t="shared" si="9"/>
        <v>1.8339331653521929</v>
      </c>
    </row>
    <row r="23" spans="1:17" x14ac:dyDescent="0.2">
      <c r="A23" s="40">
        <v>2013</v>
      </c>
      <c r="B23" s="91">
        <v>611577917831.30298</v>
      </c>
      <c r="C23" s="74">
        <v>113632553.50925978</v>
      </c>
      <c r="D23" s="41">
        <f t="shared" si="4"/>
        <v>185.80225053286514</v>
      </c>
      <c r="E23" s="42">
        <f t="shared" si="5"/>
        <v>90.334828119304191</v>
      </c>
      <c r="F23" s="78">
        <v>88386.360641625055</v>
      </c>
      <c r="G23" s="81">
        <f t="shared" si="0"/>
        <v>0.14452183125749393</v>
      </c>
      <c r="H23" s="82">
        <f t="shared" si="6"/>
        <v>13.524695349085841</v>
      </c>
      <c r="I23" s="78">
        <v>366025.82573962858</v>
      </c>
      <c r="J23" s="83">
        <f t="shared" si="1"/>
        <v>0.59849418212740768</v>
      </c>
      <c r="K23" s="82">
        <f t="shared" si="7"/>
        <v>63.573676220850395</v>
      </c>
      <c r="L23" s="78">
        <v>6115.0765940633046</v>
      </c>
      <c r="M23" s="83">
        <f t="shared" si="2"/>
        <v>9.9988511942154211E-3</v>
      </c>
      <c r="N23" s="82">
        <f t="shared" si="8"/>
        <v>30.813126413577844</v>
      </c>
      <c r="O23" s="78">
        <v>578.10697040395598</v>
      </c>
      <c r="P23" s="41">
        <f t="shared" si="3"/>
        <v>9.4527116422705841E-4</v>
      </c>
      <c r="Q23" s="42">
        <f t="shared" si="9"/>
        <v>1.8215700159937853</v>
      </c>
    </row>
    <row r="24" spans="1:17" x14ac:dyDescent="0.2">
      <c r="A24" s="40">
        <v>2014</v>
      </c>
      <c r="B24" s="91">
        <v>622678668201.48291</v>
      </c>
      <c r="C24" s="74">
        <v>115065013.37311457</v>
      </c>
      <c r="D24" s="41">
        <f t="shared" si="4"/>
        <v>184.79035696768474</v>
      </c>
      <c r="E24" s="42">
        <f t="shared" si="5"/>
        <v>89.842857591372223</v>
      </c>
      <c r="F24" s="78">
        <v>85035.9210238534</v>
      </c>
      <c r="G24" s="81">
        <f t="shared" si="0"/>
        <v>0.13656469278041486</v>
      </c>
      <c r="H24" s="82">
        <f t="shared" si="6"/>
        <v>12.780047479510753</v>
      </c>
      <c r="I24" s="78">
        <v>372905.68811338063</v>
      </c>
      <c r="J24" s="83">
        <f t="shared" si="1"/>
        <v>0.59887339515012561</v>
      </c>
      <c r="K24" s="82">
        <f t="shared" si="7"/>
        <v>63.613957257232912</v>
      </c>
      <c r="L24" s="78">
        <v>5532.310952071326</v>
      </c>
      <c r="M24" s="83">
        <f t="shared" si="2"/>
        <v>8.8846964487327065E-3</v>
      </c>
      <c r="N24" s="82">
        <f t="shared" si="8"/>
        <v>27.379672874764548</v>
      </c>
      <c r="O24" s="78">
        <v>585.28192990910247</v>
      </c>
      <c r="P24" s="41">
        <f t="shared" si="3"/>
        <v>9.3994215603949375E-4</v>
      </c>
      <c r="Q24" s="42">
        <f t="shared" si="9"/>
        <v>1.8113008340946517</v>
      </c>
    </row>
    <row r="25" spans="1:17" x14ac:dyDescent="0.2">
      <c r="A25" s="40">
        <v>2015</v>
      </c>
      <c r="B25" s="91">
        <v>630033573896.29895</v>
      </c>
      <c r="C25" s="74">
        <v>115876627.39842343</v>
      </c>
      <c r="D25" s="41">
        <f t="shared" si="4"/>
        <v>183.92135308252045</v>
      </c>
      <c r="E25" s="42">
        <f t="shared" si="5"/>
        <v>89.420358313908196</v>
      </c>
      <c r="F25" s="78">
        <v>81812.810222122847</v>
      </c>
      <c r="G25" s="81">
        <f t="shared" si="0"/>
        <v>0.12985468332452535</v>
      </c>
      <c r="H25" s="82">
        <f t="shared" si="6"/>
        <v>12.152108898254468</v>
      </c>
      <c r="I25" s="78">
        <v>372603.96857797651</v>
      </c>
      <c r="J25" s="83">
        <f t="shared" si="1"/>
        <v>0.59140335375096331</v>
      </c>
      <c r="K25" s="82">
        <f t="shared" si="7"/>
        <v>62.820469187593496</v>
      </c>
      <c r="L25" s="78">
        <v>4959.5814715346332</v>
      </c>
      <c r="M25" s="83">
        <f t="shared" si="2"/>
        <v>7.8719320319125732E-3</v>
      </c>
      <c r="N25" s="82">
        <f t="shared" si="8"/>
        <v>24.258670531944816</v>
      </c>
      <c r="O25" s="78">
        <v>589.08401572387572</v>
      </c>
      <c r="P25" s="41">
        <f t="shared" si="3"/>
        <v>9.3500416506507741E-4</v>
      </c>
      <c r="Q25" s="42">
        <f t="shared" si="9"/>
        <v>1.8017851558018525</v>
      </c>
    </row>
    <row r="26" spans="1:17" x14ac:dyDescent="0.2">
      <c r="A26" s="40">
        <v>2016</v>
      </c>
      <c r="B26" s="91">
        <v>637168501269.41003</v>
      </c>
      <c r="C26" s="74">
        <v>116891607.0389068</v>
      </c>
      <c r="D26" s="41">
        <f t="shared" si="4"/>
        <v>183.45477971059063</v>
      </c>
      <c r="E26" s="42">
        <f t="shared" si="5"/>
        <v>89.19351593047395</v>
      </c>
      <c r="F26" s="78">
        <v>79035.27367550465</v>
      </c>
      <c r="G26" s="81">
        <f t="shared" si="0"/>
        <v>0.12404140116475507</v>
      </c>
      <c r="H26" s="82">
        <f t="shared" si="6"/>
        <v>11.60808818176433</v>
      </c>
      <c r="I26" s="78">
        <v>365952.79735745827</v>
      </c>
      <c r="J26" s="83">
        <f t="shared" si="1"/>
        <v>0.57434226052980086</v>
      </c>
      <c r="K26" s="82">
        <f t="shared" si="7"/>
        <v>61.008193565196514</v>
      </c>
      <c r="L26" s="78">
        <v>4412.0870985524261</v>
      </c>
      <c r="M26" s="83">
        <f t="shared" si="2"/>
        <v>6.9245216763891638E-3</v>
      </c>
      <c r="N26" s="82">
        <f t="shared" si="8"/>
        <v>21.339067621246009</v>
      </c>
      <c r="O26" s="78">
        <v>594.08138064316381</v>
      </c>
      <c r="P26" s="41">
        <f t="shared" si="3"/>
        <v>9.3237719607858031E-4</v>
      </c>
      <c r="Q26" s="42">
        <f t="shared" si="9"/>
        <v>1.7967228962938502</v>
      </c>
    </row>
    <row r="27" spans="1:17" x14ac:dyDescent="0.2">
      <c r="A27" s="49">
        <v>2017</v>
      </c>
      <c r="B27" s="91">
        <v>642763541684.03113</v>
      </c>
      <c r="C27" s="74">
        <v>117810650.36832006</v>
      </c>
      <c r="D27" s="41">
        <f t="shared" si="4"/>
        <v>183.28769870745603</v>
      </c>
      <c r="E27" s="42">
        <f t="shared" si="5"/>
        <v>89.11228314854111</v>
      </c>
      <c r="F27" s="78">
        <v>76952.898912916862</v>
      </c>
      <c r="G27" s="81">
        <f t="shared" si="0"/>
        <v>0.11972194115319823</v>
      </c>
      <c r="H27" s="82">
        <f t="shared" si="6"/>
        <v>11.203862880849206</v>
      </c>
      <c r="I27" s="78">
        <v>352755.76852027827</v>
      </c>
      <c r="J27" s="83">
        <f t="shared" si="1"/>
        <v>0.54881110337413241</v>
      </c>
      <c r="K27" s="82">
        <f t="shared" si="7"/>
        <v>58.296204765591796</v>
      </c>
      <c r="L27" s="78">
        <v>3883.2495870940047</v>
      </c>
      <c r="M27" s="83">
        <f t="shared" si="2"/>
        <v>6.0414901207992405E-3</v>
      </c>
      <c r="N27" s="82">
        <f t="shared" si="8"/>
        <v>18.617858712235382</v>
      </c>
      <c r="O27" s="78">
        <v>598.6013553735786</v>
      </c>
      <c r="P27" s="41">
        <f t="shared" si="3"/>
        <v>9.3129326191285179E-4</v>
      </c>
      <c r="Q27" s="42">
        <f t="shared" si="9"/>
        <v>1.7946341179090608</v>
      </c>
    </row>
    <row r="28" spans="1:17" x14ac:dyDescent="0.2">
      <c r="A28" s="53">
        <v>2018</v>
      </c>
      <c r="B28" s="91">
        <v>642220367301.0564</v>
      </c>
      <c r="C28" s="74">
        <v>117624342.40246923</v>
      </c>
      <c r="D28" s="41">
        <f t="shared" si="4"/>
        <v>183.15261924312341</v>
      </c>
      <c r="E28" s="42">
        <f t="shared" si="5"/>
        <v>89.046609131364576</v>
      </c>
      <c r="F28" s="78">
        <v>75020.059104087966</v>
      </c>
      <c r="G28" s="81">
        <f t="shared" si="0"/>
        <v>0.1168135782104844</v>
      </c>
      <c r="H28" s="82">
        <f t="shared" si="6"/>
        <v>10.931691386601443</v>
      </c>
      <c r="I28" s="78">
        <v>333430.57284646056</v>
      </c>
      <c r="J28" s="83">
        <f t="shared" si="1"/>
        <v>0.51918405242690924</v>
      </c>
      <c r="K28" s="82">
        <f t="shared" si="7"/>
        <v>55.14913901199948</v>
      </c>
      <c r="L28" s="78">
        <v>3368.9415674701027</v>
      </c>
      <c r="M28" s="83">
        <f t="shared" si="2"/>
        <v>5.2457719172441467E-3</v>
      </c>
      <c r="N28" s="82">
        <f t="shared" si="8"/>
        <v>16.165720449600489</v>
      </c>
      <c r="O28" s="78">
        <v>597.64522296069435</v>
      </c>
      <c r="P28" s="41">
        <f t="shared" si="3"/>
        <v>9.3059213533247163E-4</v>
      </c>
      <c r="Q28" s="42">
        <f t="shared" si="9"/>
        <v>1.7932830228957257</v>
      </c>
    </row>
    <row r="29" spans="1:17" x14ac:dyDescent="0.2">
      <c r="A29" s="50">
        <v>2019</v>
      </c>
      <c r="B29" s="91">
        <v>644814860938.3429</v>
      </c>
      <c r="C29" s="74">
        <v>118057990.08379762</v>
      </c>
      <c r="D29" s="41">
        <f t="shared" si="4"/>
        <v>183.08819668330554</v>
      </c>
      <c r="E29" s="42">
        <f t="shared" si="5"/>
        <v>89.015287654625396</v>
      </c>
      <c r="F29" s="78">
        <v>73663.170798100444</v>
      </c>
      <c r="G29" s="81">
        <f t="shared" si="0"/>
        <v>0.11423925728216755</v>
      </c>
      <c r="H29" s="82">
        <f t="shared" si="6"/>
        <v>10.69078033542449</v>
      </c>
      <c r="I29" s="78">
        <v>303148.24739786249</v>
      </c>
      <c r="J29" s="83">
        <f t="shared" si="1"/>
        <v>0.4701322282751319</v>
      </c>
      <c r="K29" s="82">
        <f t="shared" si="7"/>
        <v>49.938721133612596</v>
      </c>
      <c r="L29" s="78">
        <v>2948.7130085642993</v>
      </c>
      <c r="M29" s="83">
        <f t="shared" si="2"/>
        <v>4.5729606856040718E-3</v>
      </c>
      <c r="N29" s="82">
        <f t="shared" si="8"/>
        <v>14.092340505213055</v>
      </c>
      <c r="O29" s="78">
        <v>599.69029084945976</v>
      </c>
      <c r="P29" s="41">
        <f t="shared" si="3"/>
        <v>9.3001933915850318E-4</v>
      </c>
      <c r="Q29" s="42">
        <f t="shared" si="9"/>
        <v>1.7921792249853872</v>
      </c>
    </row>
    <row r="30" spans="1:17" x14ac:dyDescent="0.2">
      <c r="A30" s="50">
        <v>2020</v>
      </c>
      <c r="B30" s="91">
        <v>543014604256.18372</v>
      </c>
      <c r="C30" s="74">
        <v>99006860.45440574</v>
      </c>
      <c r="D30" s="41">
        <f t="shared" si="4"/>
        <v>182.32817253603039</v>
      </c>
      <c r="E30" s="42">
        <f t="shared" si="5"/>
        <v>88.645773020040934</v>
      </c>
      <c r="F30" s="78">
        <v>63983.685375835506</v>
      </c>
      <c r="G30" s="81">
        <f t="shared" si="0"/>
        <v>0.11783050561500046</v>
      </c>
      <c r="H30" s="82">
        <f t="shared" ref="H30:H34" si="10">G30/$G$5*100</f>
        <v>11.026857862271902</v>
      </c>
      <c r="I30" s="78">
        <v>218500.13439861673</v>
      </c>
      <c r="J30" s="83">
        <f t="shared" si="1"/>
        <v>0.40238353201921001</v>
      </c>
      <c r="K30" s="82">
        <f t="shared" ref="K30:K34" si="11">J30/$J$5*100</f>
        <v>42.742270760696798</v>
      </c>
      <c r="L30" s="78">
        <v>2177.8392770087498</v>
      </c>
      <c r="M30" s="83">
        <f t="shared" si="2"/>
        <v>4.0106458646576061E-3</v>
      </c>
      <c r="N30" s="82">
        <f t="shared" ref="N30:N34" si="12">M30/$M$5*100</f>
        <v>12.359473666263021</v>
      </c>
      <c r="O30" s="78">
        <v>503.3299458765581</v>
      </c>
      <c r="P30" s="41">
        <f t="shared" si="3"/>
        <v>9.2691788016643624E-4</v>
      </c>
      <c r="Q30" s="42">
        <f t="shared" ref="Q30:Q34" si="13">P30/$P$5*100</f>
        <v>1.7862026069316639</v>
      </c>
    </row>
    <row r="31" spans="1:17" x14ac:dyDescent="0.2">
      <c r="A31" s="50">
        <v>2021</v>
      </c>
      <c r="B31" s="91">
        <v>555987245223.6875</v>
      </c>
      <c r="C31" s="75">
        <v>100669045.17680781</v>
      </c>
      <c r="D31" s="41">
        <f t="shared" si="4"/>
        <v>181.06358741432305</v>
      </c>
      <c r="E31" s="42">
        <f t="shared" si="5"/>
        <v>88.030946884813616</v>
      </c>
      <c r="F31" s="79">
        <v>64456.966274868304</v>
      </c>
      <c r="G31" s="81">
        <f t="shared" si="0"/>
        <v>0.11593245497733615</v>
      </c>
      <c r="H31" s="82">
        <f t="shared" si="10"/>
        <v>10.849233787014988</v>
      </c>
      <c r="I31" s="79">
        <v>208075.47722424843</v>
      </c>
      <c r="J31" s="83">
        <f t="shared" si="1"/>
        <v>0.37424505510110129</v>
      </c>
      <c r="K31" s="82">
        <f t="shared" si="11"/>
        <v>39.753325380173614</v>
      </c>
      <c r="L31" s="79">
        <v>2033.585775779457</v>
      </c>
      <c r="M31" s="83">
        <f t="shared" si="2"/>
        <v>3.6576122802264911E-3</v>
      </c>
      <c r="N31" s="82">
        <f t="shared" si="12"/>
        <v>11.271541837493764</v>
      </c>
      <c r="O31" s="78">
        <v>511.65640261574026</v>
      </c>
      <c r="P31" s="41">
        <f t="shared" si="3"/>
        <v>9.2026643958331852E-4</v>
      </c>
      <c r="Q31" s="42">
        <f t="shared" si="13"/>
        <v>1.7733850523633103</v>
      </c>
    </row>
    <row r="32" spans="1:17" x14ac:dyDescent="0.2">
      <c r="A32" s="50">
        <v>2022</v>
      </c>
      <c r="B32" s="91">
        <v>561559226402.01147</v>
      </c>
      <c r="C32" s="75">
        <v>100860384.42141747</v>
      </c>
      <c r="D32" s="41">
        <f t="shared" si="4"/>
        <v>179.60774158701668</v>
      </c>
      <c r="E32" s="42">
        <f t="shared" si="5"/>
        <v>87.323132086011341</v>
      </c>
      <c r="F32" s="79">
        <v>64480.91691849057</v>
      </c>
      <c r="G32" s="81">
        <f t="shared" si="0"/>
        <v>0.11482478407777008</v>
      </c>
      <c r="H32" s="82">
        <f t="shared" si="10"/>
        <v>10.745575320101519</v>
      </c>
      <c r="I32" s="79">
        <v>192448.97580465252</v>
      </c>
      <c r="J32" s="83">
        <f t="shared" si="1"/>
        <v>0.34270468145933608</v>
      </c>
      <c r="K32" s="82">
        <f t="shared" si="11"/>
        <v>36.403021297586271</v>
      </c>
      <c r="L32" s="79">
        <v>1920.3547513216122</v>
      </c>
      <c r="M32" s="83">
        <f t="shared" si="2"/>
        <v>3.4196833762764325E-3</v>
      </c>
      <c r="N32" s="82">
        <f t="shared" si="12"/>
        <v>10.538324265549246</v>
      </c>
      <c r="O32" s="78">
        <v>512.55411387792003</v>
      </c>
      <c r="P32" s="41">
        <f t="shared" si="3"/>
        <v>9.127338485059287E-4</v>
      </c>
      <c r="Q32" s="42">
        <f t="shared" si="13"/>
        <v>1.7588694905133568</v>
      </c>
    </row>
    <row r="33" spans="1:17" x14ac:dyDescent="0.2">
      <c r="A33" s="50">
        <v>2023</v>
      </c>
      <c r="B33" s="91">
        <v>575910208223.71057</v>
      </c>
      <c r="C33" s="75">
        <v>102024883.86639585</v>
      </c>
      <c r="D33" s="87">
        <v>177.24072620858476</v>
      </c>
      <c r="E33" s="89">
        <v>86.172320254553568</v>
      </c>
      <c r="F33" s="79">
        <v>66321.933681282346</v>
      </c>
      <c r="G33" s="81">
        <v>0.11543393455649285</v>
      </c>
      <c r="H33" s="90">
        <v>10.80258106501072</v>
      </c>
      <c r="I33" s="79">
        <v>183468.01325048652</v>
      </c>
      <c r="J33" s="88">
        <v>0.31859242325066789</v>
      </c>
      <c r="K33" s="90">
        <v>33.841751794744077</v>
      </c>
      <c r="L33" s="79">
        <v>1818.3531998780884</v>
      </c>
      <c r="M33" s="88">
        <v>3.1622653162119616E-3</v>
      </c>
      <c r="N33" s="90">
        <v>9.7450476108778279</v>
      </c>
      <c r="O33" s="79">
        <v>518.59819107670342</v>
      </c>
      <c r="P33" s="87">
        <v>9.0094215738018707E-4</v>
      </c>
      <c r="Q33" s="89">
        <v>1.7361464965139843</v>
      </c>
    </row>
    <row r="34" spans="1:17" ht="13.5" thickBot="1" x14ac:dyDescent="0.25">
      <c r="A34" s="77">
        <v>2024</v>
      </c>
      <c r="B34" s="95">
        <v>581276174620.49194</v>
      </c>
      <c r="C34" s="76">
        <v>101880000.85390106</v>
      </c>
      <c r="D34" s="43">
        <f t="shared" si="4"/>
        <v>175.26952815572952</v>
      </c>
      <c r="E34" s="44">
        <f t="shared" si="5"/>
        <v>85.213944691691466</v>
      </c>
      <c r="F34" s="80">
        <v>66608.731720533775</v>
      </c>
      <c r="G34" s="84">
        <f t="shared" si="0"/>
        <v>0.11459050728170958</v>
      </c>
      <c r="H34" s="85">
        <f t="shared" si="10"/>
        <v>10.723651142511818</v>
      </c>
      <c r="I34" s="80">
        <v>172635.61433496699</v>
      </c>
      <c r="J34" s="86">
        <f t="shared" si="1"/>
        <v>0.29699413441068462</v>
      </c>
      <c r="K34" s="85">
        <f t="shared" si="11"/>
        <v>31.547522940661082</v>
      </c>
      <c r="L34" s="80">
        <v>1704.3182527139943</v>
      </c>
      <c r="M34" s="86">
        <f t="shared" si="2"/>
        <v>2.932028400831537E-3</v>
      </c>
      <c r="N34" s="85">
        <f t="shared" si="12"/>
        <v>9.0355341836959653</v>
      </c>
      <c r="O34" s="80">
        <v>517.67179586214809</v>
      </c>
      <c r="P34" s="43">
        <f t="shared" si="3"/>
        <v>8.9057803926013241E-4</v>
      </c>
      <c r="Q34" s="44">
        <f t="shared" si="13"/>
        <v>1.7161744847525269</v>
      </c>
    </row>
    <row r="35" spans="1:17" ht="15" customHeight="1" x14ac:dyDescent="0.2">
      <c r="A35" s="92" t="s">
        <v>28</v>
      </c>
      <c r="B35" s="93">
        <f>B33/B5*100</f>
        <v>108.47809523184392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4"/>
    </row>
    <row r="36" spans="1:17" ht="15" customHeight="1" x14ac:dyDescent="0.2">
      <c r="A36" s="57" t="s">
        <v>29</v>
      </c>
      <c r="B36" s="58">
        <f>B29/B5*100</f>
        <v>121.45693355136112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1"/>
    </row>
    <row r="37" spans="1:17" ht="15" customHeight="1" x14ac:dyDescent="0.2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1"/>
    </row>
    <row r="38" spans="1:17" ht="15" customHeight="1" x14ac:dyDescent="0.2">
      <c r="A38" s="57" t="s">
        <v>32</v>
      </c>
      <c r="B38" s="58">
        <f>B34/B5*100</f>
        <v>109.48882538645653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1"/>
    </row>
    <row r="39" spans="1:17" ht="15" customHeight="1" x14ac:dyDescent="0.2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1"/>
    </row>
    <row r="40" spans="1:17" ht="15" customHeight="1" x14ac:dyDescent="0.2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1"/>
    </row>
  </sheetData>
  <mergeCells count="5"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41"/>
  <sheetViews>
    <sheetView showGridLines="0" zoomScale="90" zoomScaleNormal="90" workbookViewId="0">
      <selection activeCell="L31" sqref="L31"/>
    </sheetView>
  </sheetViews>
  <sheetFormatPr baseColWidth="10" defaultColWidth="11.42578125" defaultRowHeight="12.75" x14ac:dyDescent="0.2"/>
  <cols>
    <col min="1" max="1" width="18" style="61" bestFit="1" customWidth="1"/>
    <col min="2" max="7" width="16.7109375" style="61" customWidth="1"/>
    <col min="8" max="11" width="11.42578125" style="60"/>
    <col min="12" max="16384" width="11.42578125" style="61"/>
  </cols>
  <sheetData>
    <row r="1" spans="1:22" ht="15.95" customHeight="1" x14ac:dyDescent="0.2">
      <c r="A1" s="72" t="s">
        <v>1</v>
      </c>
      <c r="B1" s="99" t="s">
        <v>25</v>
      </c>
      <c r="C1" s="100"/>
      <c r="D1" s="100"/>
      <c r="E1" s="100"/>
      <c r="F1" s="100"/>
      <c r="G1" s="100"/>
    </row>
    <row r="2" spans="1:22" ht="15.95" customHeight="1" x14ac:dyDescent="0.2">
      <c r="A2" s="72" t="s">
        <v>2</v>
      </c>
      <c r="B2" s="101" t="s">
        <v>11</v>
      </c>
      <c r="C2" s="102"/>
      <c r="D2" s="102"/>
      <c r="E2" s="102"/>
      <c r="F2" s="102"/>
      <c r="G2" s="102"/>
    </row>
    <row r="3" spans="1:22" ht="15.95" customHeight="1" x14ac:dyDescent="0.2">
      <c r="A3" s="72" t="s">
        <v>0</v>
      </c>
      <c r="B3" s="101" t="s">
        <v>31</v>
      </c>
      <c r="C3" s="102"/>
      <c r="D3" s="102"/>
      <c r="E3" s="102"/>
      <c r="F3" s="102"/>
      <c r="G3" s="102"/>
      <c r="V3" s="61" t="str">
        <f>"Quelle: "&amp;Daten!B3</f>
        <v>Quelle: Umweltbundesamt, Daten- und Rechenmodell TREMOD - Transport Emission Model, Version 6.71B</v>
      </c>
    </row>
    <row r="4" spans="1:22" x14ac:dyDescent="0.2">
      <c r="A4" s="72" t="s">
        <v>3</v>
      </c>
      <c r="B4" s="101"/>
      <c r="C4" s="102"/>
      <c r="D4" s="102"/>
      <c r="E4" s="102"/>
      <c r="F4" s="102"/>
      <c r="G4" s="102"/>
    </row>
    <row r="5" spans="1:22" x14ac:dyDescent="0.2">
      <c r="A5" s="72" t="s">
        <v>8</v>
      </c>
      <c r="B5" s="101" t="s">
        <v>12</v>
      </c>
      <c r="C5" s="102"/>
      <c r="D5" s="102"/>
      <c r="E5" s="102"/>
      <c r="F5" s="102"/>
      <c r="G5" s="102"/>
    </row>
    <row r="6" spans="1:22" x14ac:dyDescent="0.2">
      <c r="A6" s="73" t="s">
        <v>9</v>
      </c>
      <c r="B6" s="103"/>
      <c r="C6" s="104"/>
      <c r="D6" s="104"/>
      <c r="E6" s="104"/>
      <c r="F6" s="104"/>
      <c r="G6" s="104"/>
    </row>
    <row r="8" spans="1:22" ht="13.5" x14ac:dyDescent="0.25">
      <c r="A8" s="13"/>
      <c r="B8" s="13"/>
      <c r="C8" s="60"/>
      <c r="D8" s="14"/>
      <c r="E8" s="14"/>
      <c r="F8" s="14"/>
      <c r="G8" s="14"/>
    </row>
    <row r="9" spans="1:22" ht="18.75" customHeight="1" x14ac:dyDescent="0.25">
      <c r="A9" s="60"/>
      <c r="B9" s="70"/>
      <c r="C9" s="71" t="s">
        <v>13</v>
      </c>
      <c r="D9" s="71" t="s">
        <v>19</v>
      </c>
      <c r="E9" s="71" t="s">
        <v>15</v>
      </c>
      <c r="F9" s="71" t="s">
        <v>10</v>
      </c>
      <c r="G9" s="71" t="s">
        <v>14</v>
      </c>
      <c r="H9" s="15"/>
      <c r="I9" s="15"/>
      <c r="J9" s="15"/>
      <c r="K9" s="15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8" customHeight="1" x14ac:dyDescent="0.2">
      <c r="A10" s="62"/>
      <c r="B10" s="54">
        <v>1995</v>
      </c>
      <c r="C10" s="55">
        <v>100</v>
      </c>
      <c r="D10" s="55">
        <v>100</v>
      </c>
      <c r="E10" s="55">
        <v>100</v>
      </c>
      <c r="F10" s="55">
        <v>100</v>
      </c>
      <c r="G10" s="63">
        <v>100</v>
      </c>
    </row>
    <row r="11" spans="1:22" ht="18" customHeight="1" x14ac:dyDescent="0.2">
      <c r="A11" s="62"/>
      <c r="B11" s="56"/>
      <c r="C11" s="64">
        <f>Berechnung!E6</f>
        <v>99.593070241811091</v>
      </c>
      <c r="D11" s="64">
        <f>Berechnung!N6</f>
        <v>95.347875159880999</v>
      </c>
      <c r="E11" s="64">
        <f>Berechnung!K6</f>
        <v>92.632903672751524</v>
      </c>
      <c r="F11" s="64">
        <f>Berechnung!H6</f>
        <v>87.846682499234134</v>
      </c>
      <c r="G11" s="65">
        <f>Berechnung!Q6</f>
        <v>65.54140245789533</v>
      </c>
      <c r="H11" s="66"/>
      <c r="I11" s="66"/>
    </row>
    <row r="12" spans="1:22" ht="18" customHeight="1" x14ac:dyDescent="0.2">
      <c r="A12" s="62"/>
      <c r="B12" s="54"/>
      <c r="C12" s="55">
        <f>Berechnung!E7</f>
        <v>99.153388978023884</v>
      </c>
      <c r="D12" s="55">
        <f>Berechnung!N7</f>
        <v>91.508549985564713</v>
      </c>
      <c r="E12" s="55">
        <f>Berechnung!K7</f>
        <v>85.411854598741314</v>
      </c>
      <c r="F12" s="55">
        <f>Berechnung!H7</f>
        <v>75.648352035061066</v>
      </c>
      <c r="G12" s="63">
        <f>Berechnung!Q7</f>
        <v>55.378241926080015</v>
      </c>
      <c r="H12" s="66"/>
      <c r="I12" s="66"/>
    </row>
    <row r="13" spans="1:22" ht="18" customHeight="1" x14ac:dyDescent="0.2">
      <c r="A13" s="62"/>
      <c r="B13" s="56"/>
      <c r="C13" s="64">
        <f>Berechnung!E8</f>
        <v>98.664181991625043</v>
      </c>
      <c r="D13" s="64">
        <f>Berechnung!N8</f>
        <v>86.695142118655014</v>
      </c>
      <c r="E13" s="64">
        <f>Berechnung!K8</f>
        <v>78.537225425111217</v>
      </c>
      <c r="F13" s="64">
        <f>Berechnung!H8</f>
        <v>65.714912039077603</v>
      </c>
      <c r="G13" s="65">
        <f>Berechnung!Q8</f>
        <v>49.999964061132125</v>
      </c>
      <c r="H13" s="66"/>
      <c r="I13" s="66"/>
    </row>
    <row r="14" spans="1:22" ht="18" customHeight="1" x14ac:dyDescent="0.2">
      <c r="A14" s="62"/>
      <c r="B14" s="54"/>
      <c r="C14" s="55">
        <f>Berechnung!E9</f>
        <v>98.13658892314902</v>
      </c>
      <c r="D14" s="55">
        <f>Berechnung!N9</f>
        <v>85.721231258747565</v>
      </c>
      <c r="E14" s="55">
        <f>Berechnung!K9</f>
        <v>72.083470039181591</v>
      </c>
      <c r="F14" s="55">
        <f>Berechnung!H9</f>
        <v>54.423935515188241</v>
      </c>
      <c r="G14" s="63">
        <f>Berechnung!Q9</f>
        <v>45.863318456166787</v>
      </c>
      <c r="H14" s="66"/>
      <c r="I14" s="66"/>
    </row>
    <row r="15" spans="1:22" ht="18" customHeight="1" x14ac:dyDescent="0.2">
      <c r="A15" s="62"/>
      <c r="B15" s="56">
        <v>2000</v>
      </c>
      <c r="C15" s="64">
        <f>Berechnung!E10</f>
        <v>97.473838288463426</v>
      </c>
      <c r="D15" s="64">
        <f>Berechnung!N10</f>
        <v>86.411726549594931</v>
      </c>
      <c r="E15" s="64">
        <f>Berechnung!K10</f>
        <v>65.464685567964992</v>
      </c>
      <c r="F15" s="64">
        <f>Berechnung!H10</f>
        <v>45.668321119399792</v>
      </c>
      <c r="G15" s="65">
        <f>Berechnung!Q10</f>
        <v>29.441820237335165</v>
      </c>
      <c r="H15" s="66"/>
      <c r="I15" s="66"/>
    </row>
    <row r="16" spans="1:22" ht="18" customHeight="1" x14ac:dyDescent="0.2">
      <c r="A16" s="62"/>
      <c r="B16" s="54"/>
      <c r="C16" s="55">
        <f>Berechnung!E11</f>
        <v>97.176040454002958</v>
      </c>
      <c r="D16" s="55">
        <f>Berechnung!N11</f>
        <v>83.531588689670428</v>
      </c>
      <c r="E16" s="55">
        <f>Berechnung!K11</f>
        <v>65.526681276138504</v>
      </c>
      <c r="F16" s="55">
        <f>Berechnung!H11</f>
        <v>41.606631096363131</v>
      </c>
      <c r="G16" s="63">
        <f>Berechnung!Q11</f>
        <v>24.79340685828744</v>
      </c>
      <c r="H16" s="66"/>
      <c r="I16" s="66"/>
    </row>
    <row r="17" spans="1:9" ht="18" customHeight="1" x14ac:dyDescent="0.2">
      <c r="A17" s="62"/>
      <c r="B17" s="56"/>
      <c r="C17" s="64">
        <f>Berechnung!E12</f>
        <v>96.745672324706874</v>
      </c>
      <c r="D17" s="64">
        <f>Berechnung!N12</f>
        <v>81.394655483699097</v>
      </c>
      <c r="E17" s="64">
        <f>Berechnung!K12</f>
        <v>65.107941695476384</v>
      </c>
      <c r="F17" s="64">
        <f>Berechnung!H12</f>
        <v>36.812132260003288</v>
      </c>
      <c r="G17" s="65">
        <f>Berechnung!Q12</f>
        <v>7.0233073730216633</v>
      </c>
      <c r="H17" s="66"/>
      <c r="I17" s="66"/>
    </row>
    <row r="18" spans="1:9" ht="18" customHeight="1" x14ac:dyDescent="0.2">
      <c r="A18" s="62"/>
      <c r="B18" s="54"/>
      <c r="C18" s="55">
        <f>Berechnung!E13</f>
        <v>96.068816118015903</v>
      </c>
      <c r="D18" s="55">
        <f>Berechnung!N13</f>
        <v>78.157785227814628</v>
      </c>
      <c r="E18" s="55">
        <f>Berechnung!K13</f>
        <v>64.918954232855214</v>
      </c>
      <c r="F18" s="55">
        <f>Berechnung!H13</f>
        <v>32.772689205682788</v>
      </c>
      <c r="G18" s="63">
        <f>Berechnung!Q13</f>
        <v>1.9315338688651804</v>
      </c>
      <c r="H18" s="66"/>
      <c r="I18" s="66"/>
    </row>
    <row r="19" spans="1:9" ht="18" customHeight="1" x14ac:dyDescent="0.2">
      <c r="A19" s="62"/>
      <c r="B19" s="56"/>
      <c r="C19" s="64">
        <f>Berechnung!E14</f>
        <v>95.750117417324901</v>
      </c>
      <c r="D19" s="64">
        <f>Berechnung!N14</f>
        <v>78.331271220885753</v>
      </c>
      <c r="E19" s="64">
        <f>Berechnung!K14</f>
        <v>66.319538563273056</v>
      </c>
      <c r="F19" s="64">
        <f>Berechnung!H14</f>
        <v>29.278913419520237</v>
      </c>
      <c r="G19" s="65">
        <f>Berechnung!Q14</f>
        <v>1.9260535858364118</v>
      </c>
      <c r="H19" s="66"/>
      <c r="I19" s="66"/>
    </row>
    <row r="20" spans="1:9" ht="18" customHeight="1" x14ac:dyDescent="0.2">
      <c r="A20" s="62"/>
      <c r="B20" s="54">
        <v>2005</v>
      </c>
      <c r="C20" s="55">
        <f>Berechnung!E15</f>
        <v>95.120936408794464</v>
      </c>
      <c r="D20" s="55">
        <f>Berechnung!N15</f>
        <v>76.104866393149067</v>
      </c>
      <c r="E20" s="55">
        <f>Berechnung!K15</f>
        <v>65.874769328410608</v>
      </c>
      <c r="F20" s="55">
        <f>Berechnung!H15</f>
        <v>26.188746317187949</v>
      </c>
      <c r="G20" s="63">
        <f>Berechnung!Q15</f>
        <v>1.9155369998086635</v>
      </c>
      <c r="H20" s="66"/>
      <c r="I20" s="66"/>
    </row>
    <row r="21" spans="1:9" ht="18" customHeight="1" x14ac:dyDescent="0.2">
      <c r="A21" s="62"/>
      <c r="B21" s="56"/>
      <c r="C21" s="64">
        <f>Berechnung!E16</f>
        <v>94.517370796736415</v>
      </c>
      <c r="D21" s="64">
        <f>Berechnung!N16</f>
        <v>71.459431450599638</v>
      </c>
      <c r="E21" s="64">
        <f>Berechnung!K16</f>
        <v>65.889139186222152</v>
      </c>
      <c r="F21" s="64">
        <f>Berechnung!H16</f>
        <v>23.726078615427109</v>
      </c>
      <c r="G21" s="65">
        <f>Berechnung!Q16</f>
        <v>1.9040733572086057</v>
      </c>
      <c r="H21" s="66"/>
      <c r="I21" s="66"/>
    </row>
    <row r="22" spans="1:9" ht="18" customHeight="1" x14ac:dyDescent="0.2">
      <c r="A22" s="62"/>
      <c r="B22" s="54"/>
      <c r="C22" s="55">
        <f>Berechnung!E17</f>
        <v>94.040260405211313</v>
      </c>
      <c r="D22" s="55">
        <f>Berechnung!N17</f>
        <v>64.83342116660836</v>
      </c>
      <c r="E22" s="55">
        <f>Berechnung!K17</f>
        <v>65.968436689814922</v>
      </c>
      <c r="F22" s="55">
        <f>Berechnung!H17</f>
        <v>21.854732709097728</v>
      </c>
      <c r="G22" s="63">
        <f>Berechnung!Q17</f>
        <v>1.894794162314025</v>
      </c>
      <c r="H22" s="66"/>
      <c r="I22" s="66"/>
    </row>
    <row r="23" spans="1:9" ht="18" customHeight="1" x14ac:dyDescent="0.2">
      <c r="A23" s="62"/>
      <c r="B23" s="56"/>
      <c r="C23" s="64">
        <f>Berechnung!E18</f>
        <v>93.350709674923536</v>
      </c>
      <c r="D23" s="64">
        <f>Berechnung!N18</f>
        <v>56.45618795535956</v>
      </c>
      <c r="E23" s="64">
        <f>Berechnung!K18</f>
        <v>65.290410884982293</v>
      </c>
      <c r="F23" s="64">
        <f>Berechnung!H18</f>
        <v>19.10653639747229</v>
      </c>
      <c r="G23" s="65">
        <f>Berechnung!Q18</f>
        <v>1.8823177076124322</v>
      </c>
      <c r="H23" s="66"/>
      <c r="I23" s="66"/>
    </row>
    <row r="24" spans="1:9" ht="18" customHeight="1" x14ac:dyDescent="0.2">
      <c r="A24" s="62"/>
      <c r="B24" s="54"/>
      <c r="C24" s="55">
        <f>Berechnung!E19</f>
        <v>92.958101927890283</v>
      </c>
      <c r="D24" s="55">
        <f>Berechnung!N19</f>
        <v>49.998266292111914</v>
      </c>
      <c r="E24" s="55">
        <f>Berechnung!K19</f>
        <v>64.476087469286824</v>
      </c>
      <c r="F24" s="55">
        <f>Berechnung!H19</f>
        <v>17.669778909897076</v>
      </c>
      <c r="G24" s="63">
        <f>Berechnung!Q19</f>
        <v>1.8750726171123986</v>
      </c>
      <c r="H24" s="66"/>
      <c r="I24" s="66"/>
    </row>
    <row r="25" spans="1:9" ht="18" customHeight="1" x14ac:dyDescent="0.2">
      <c r="A25" s="62"/>
      <c r="B25" s="56">
        <v>2010</v>
      </c>
      <c r="C25" s="64">
        <f>Berechnung!E20</f>
        <v>92.335192113098046</v>
      </c>
      <c r="D25" s="64">
        <f>Berechnung!N20</f>
        <v>44.312775627243575</v>
      </c>
      <c r="E25" s="64">
        <f>Berechnung!K20</f>
        <v>63.595833054129344</v>
      </c>
      <c r="F25" s="64">
        <f>Berechnung!H20</f>
        <v>16.377485914000925</v>
      </c>
      <c r="G25" s="65">
        <f>Berechnung!Q20</f>
        <v>1.8628995813738725</v>
      </c>
      <c r="H25" s="66"/>
      <c r="I25" s="66"/>
    </row>
    <row r="26" spans="1:9" ht="18" customHeight="1" x14ac:dyDescent="0.2">
      <c r="A26" s="62"/>
      <c r="B26" s="55"/>
      <c r="C26" s="55">
        <f>Berechnung!E21</f>
        <v>91.625936503993159</v>
      </c>
      <c r="D26" s="55">
        <f>Berechnung!N21</f>
        <v>39.319941664093108</v>
      </c>
      <c r="E26" s="55">
        <f>Berechnung!K21</f>
        <v>63.608552535490361</v>
      </c>
      <c r="F26" s="63">
        <f>Berechnung!H21</f>
        <v>15.391810500788242</v>
      </c>
      <c r="G26" s="63">
        <f>Berechnung!Q21</f>
        <v>1.8493039439474823</v>
      </c>
      <c r="H26" s="66"/>
      <c r="I26" s="66"/>
    </row>
    <row r="27" spans="1:9" ht="18" customHeight="1" x14ac:dyDescent="0.2">
      <c r="A27" s="62"/>
      <c r="B27" s="56"/>
      <c r="C27" s="64">
        <f>Berechnung!E22</f>
        <v>90.914411225086369</v>
      </c>
      <c r="D27" s="64">
        <f>Berechnung!N22</f>
        <v>34.730816785229742</v>
      </c>
      <c r="E27" s="64">
        <f>Berechnung!K22</f>
        <v>63.438569770597873</v>
      </c>
      <c r="F27" s="64">
        <f>Berechnung!H22</f>
        <v>14.394468725192036</v>
      </c>
      <c r="G27" s="65">
        <f>Berechnung!Q22</f>
        <v>1.8339331653521929</v>
      </c>
      <c r="H27" s="66"/>
      <c r="I27" s="66"/>
    </row>
    <row r="28" spans="1:9" ht="18" customHeight="1" x14ac:dyDescent="0.2">
      <c r="A28" s="62"/>
      <c r="B28" s="55"/>
      <c r="C28" s="55">
        <f>Berechnung!E23</f>
        <v>90.334828119304191</v>
      </c>
      <c r="D28" s="55">
        <f>Berechnung!N23</f>
        <v>30.813126413577844</v>
      </c>
      <c r="E28" s="55">
        <f>Berechnung!K23</f>
        <v>63.573676220850395</v>
      </c>
      <c r="F28" s="63">
        <f>Berechnung!H23</f>
        <v>13.524695349085841</v>
      </c>
      <c r="G28" s="63">
        <f>Berechnung!Q23</f>
        <v>1.8215700159937853</v>
      </c>
      <c r="H28" s="66"/>
      <c r="I28" s="66"/>
    </row>
    <row r="29" spans="1:9" ht="18" customHeight="1" x14ac:dyDescent="0.2">
      <c r="A29" s="62"/>
      <c r="B29" s="56"/>
      <c r="C29" s="64">
        <f>Berechnung!E24</f>
        <v>89.842857591372223</v>
      </c>
      <c r="D29" s="64">
        <f>Berechnung!N24</f>
        <v>27.379672874764548</v>
      </c>
      <c r="E29" s="64">
        <f>Berechnung!K24</f>
        <v>63.613957257232912</v>
      </c>
      <c r="F29" s="64">
        <f>Berechnung!H24</f>
        <v>12.780047479510753</v>
      </c>
      <c r="G29" s="65">
        <f>Berechnung!Q24</f>
        <v>1.8113008340946517</v>
      </c>
      <c r="H29" s="66"/>
      <c r="I29" s="66"/>
    </row>
    <row r="30" spans="1:9" ht="18" customHeight="1" x14ac:dyDescent="0.2">
      <c r="A30" s="62"/>
      <c r="B30" s="54">
        <v>2015</v>
      </c>
      <c r="C30" s="55">
        <f>Berechnung!E25</f>
        <v>89.420358313908196</v>
      </c>
      <c r="D30" s="55">
        <f>Berechnung!N25</f>
        <v>24.258670531944816</v>
      </c>
      <c r="E30" s="55">
        <f>Berechnung!K25</f>
        <v>62.820469187593496</v>
      </c>
      <c r="F30" s="55">
        <f>Berechnung!H25</f>
        <v>12.152108898254468</v>
      </c>
      <c r="G30" s="63">
        <f>Berechnung!Q25</f>
        <v>1.8017851558018525</v>
      </c>
      <c r="H30" s="66"/>
      <c r="I30" s="66"/>
    </row>
    <row r="31" spans="1:9" ht="18" customHeight="1" x14ac:dyDescent="0.2">
      <c r="A31" s="62"/>
      <c r="B31" s="56"/>
      <c r="C31" s="64">
        <f>Berechnung!E26</f>
        <v>89.19351593047395</v>
      </c>
      <c r="D31" s="64">
        <f>Berechnung!N26</f>
        <v>21.339067621246009</v>
      </c>
      <c r="E31" s="64">
        <f>Berechnung!K26</f>
        <v>61.008193565196514</v>
      </c>
      <c r="F31" s="64">
        <f>Berechnung!H26</f>
        <v>11.60808818176433</v>
      </c>
      <c r="G31" s="65">
        <f>Berechnung!Q26</f>
        <v>1.7967228962938502</v>
      </c>
      <c r="H31" s="66"/>
      <c r="I31" s="66"/>
    </row>
    <row r="32" spans="1:9" ht="17.25" customHeight="1" x14ac:dyDescent="0.2">
      <c r="A32" s="62"/>
      <c r="B32" s="54"/>
      <c r="C32" s="55">
        <f>Berechnung!E27</f>
        <v>89.11228314854111</v>
      </c>
      <c r="D32" s="55">
        <f>Berechnung!N27</f>
        <v>18.617858712235382</v>
      </c>
      <c r="E32" s="55">
        <f>Berechnung!K27</f>
        <v>58.296204765591796</v>
      </c>
      <c r="F32" s="55">
        <f>Berechnung!H27</f>
        <v>11.203862880849206</v>
      </c>
      <c r="G32" s="63">
        <f>Berechnung!Q27</f>
        <v>1.7946341179090608</v>
      </c>
      <c r="H32" s="66"/>
      <c r="I32" s="66"/>
    </row>
    <row r="33" spans="1:9" ht="17.25" customHeight="1" x14ac:dyDescent="0.2">
      <c r="A33" s="62"/>
      <c r="B33" s="56"/>
      <c r="C33" s="64">
        <f>Berechnung!E28</f>
        <v>89.046609131364576</v>
      </c>
      <c r="D33" s="64">
        <f>Berechnung!N28</f>
        <v>16.165720449600489</v>
      </c>
      <c r="E33" s="64">
        <f>Berechnung!K28</f>
        <v>55.14913901199948</v>
      </c>
      <c r="F33" s="64">
        <f>Berechnung!H28</f>
        <v>10.931691386601443</v>
      </c>
      <c r="G33" s="65">
        <f>Berechnung!Q28</f>
        <v>1.7932830228957257</v>
      </c>
      <c r="H33" s="66"/>
      <c r="I33" s="66"/>
    </row>
    <row r="34" spans="1:9" ht="17.25" customHeight="1" x14ac:dyDescent="0.2">
      <c r="B34" s="54"/>
      <c r="C34" s="55">
        <f>Berechnung!E29</f>
        <v>89.015287654625396</v>
      </c>
      <c r="D34" s="55">
        <f>Berechnung!N29</f>
        <v>14.092340505213055</v>
      </c>
      <c r="E34" s="55">
        <f>Berechnung!K29</f>
        <v>49.938721133612596</v>
      </c>
      <c r="F34" s="55">
        <f>Berechnung!H29</f>
        <v>10.69078033542449</v>
      </c>
      <c r="G34" s="63">
        <f>Berechnung!Q29</f>
        <v>1.7921792249853872</v>
      </c>
    </row>
    <row r="35" spans="1:9" ht="17.25" customHeight="1" x14ac:dyDescent="0.2">
      <c r="B35" s="56">
        <v>2020</v>
      </c>
      <c r="C35" s="64">
        <f>Berechnung!E30</f>
        <v>88.645773020040934</v>
      </c>
      <c r="D35" s="64">
        <f>Berechnung!N30</f>
        <v>12.359473666263021</v>
      </c>
      <c r="E35" s="64">
        <f>Berechnung!K30</f>
        <v>42.742270760696798</v>
      </c>
      <c r="F35" s="64">
        <f>Berechnung!H30</f>
        <v>11.026857862271902</v>
      </c>
      <c r="G35" s="65">
        <f>Berechnung!Q30</f>
        <v>1.7862026069316639</v>
      </c>
    </row>
    <row r="36" spans="1:9" ht="17.25" customHeight="1" x14ac:dyDescent="0.2">
      <c r="B36" s="67"/>
      <c r="C36" s="68">
        <f>Berechnung!E31</f>
        <v>88.030946884813616</v>
      </c>
      <c r="D36" s="68">
        <f>Berechnung!N31</f>
        <v>11.271541837493764</v>
      </c>
      <c r="E36" s="68">
        <f>Berechnung!K31</f>
        <v>39.753325380173614</v>
      </c>
      <c r="F36" s="68">
        <f>Berechnung!H31</f>
        <v>10.849233787014988</v>
      </c>
      <c r="G36" s="69">
        <f>Berechnung!Q31</f>
        <v>1.7733850523633103</v>
      </c>
    </row>
    <row r="37" spans="1:9" ht="17.25" customHeight="1" x14ac:dyDescent="0.2">
      <c r="B37" s="56"/>
      <c r="C37" s="64">
        <f>Berechnung!E32</f>
        <v>87.323132086011341</v>
      </c>
      <c r="D37" s="64">
        <f>Berechnung!N32</f>
        <v>10.538324265549246</v>
      </c>
      <c r="E37" s="64">
        <f>Berechnung!K32</f>
        <v>36.403021297586271</v>
      </c>
      <c r="F37" s="64">
        <f>Berechnung!H32</f>
        <v>10.745575320101519</v>
      </c>
      <c r="G37" s="65">
        <f>Berechnung!Q32</f>
        <v>1.7588694905133568</v>
      </c>
    </row>
    <row r="38" spans="1:9" ht="17.25" customHeight="1" x14ac:dyDescent="0.2">
      <c r="B38" s="67"/>
      <c r="C38" s="68">
        <f>Berechnung!E33</f>
        <v>86.172320254553568</v>
      </c>
      <c r="D38" s="68">
        <f>Berechnung!N33</f>
        <v>9.7450476108778279</v>
      </c>
      <c r="E38" s="68">
        <f>Berechnung!K33</f>
        <v>33.841751794744077</v>
      </c>
      <c r="F38" s="68">
        <f>Berechnung!H33</f>
        <v>10.80258106501072</v>
      </c>
      <c r="G38" s="69">
        <f>Berechnung!Q33</f>
        <v>1.7361464965139843</v>
      </c>
    </row>
    <row r="39" spans="1:9" ht="17.25" customHeight="1" x14ac:dyDescent="0.2">
      <c r="B39" s="56"/>
      <c r="C39" s="64">
        <f>Berechnung!E34</f>
        <v>85.213944691691466</v>
      </c>
      <c r="D39" s="64">
        <f>Berechnung!N34</f>
        <v>9.0355341836959653</v>
      </c>
      <c r="E39" s="64">
        <f>Berechnung!K34</f>
        <v>31.547522940661082</v>
      </c>
      <c r="F39" s="64">
        <f>Berechnung!H34</f>
        <v>10.723651142511818</v>
      </c>
      <c r="G39" s="65">
        <f>Berechnung!Q34</f>
        <v>1.7161744847525269</v>
      </c>
    </row>
    <row r="40" spans="1:9" ht="17.25" customHeight="1" x14ac:dyDescent="0.2">
      <c r="B40" s="67">
        <v>2025</v>
      </c>
      <c r="C40" s="68" t="e">
        <f>NA()</f>
        <v>#N/A</v>
      </c>
      <c r="D40" s="68" t="e">
        <f>NA()</f>
        <v>#N/A</v>
      </c>
      <c r="E40" s="68" t="e">
        <f>NA()</f>
        <v>#N/A</v>
      </c>
      <c r="F40" s="68" t="e">
        <f>NA()</f>
        <v>#N/A</v>
      </c>
      <c r="G40" s="69" t="e">
        <f>NA()</f>
        <v>#N/A</v>
      </c>
    </row>
    <row r="41" spans="1:9" ht="17.25" customHeight="1" x14ac:dyDescent="0.2"/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5" ht="20.25" customHeight="1" x14ac:dyDescent="0.2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Q2" s="105" t="s">
        <v>7</v>
      </c>
      <c r="R2" s="106"/>
      <c r="S2" s="106"/>
      <c r="T2" s="106"/>
      <c r="U2" s="106"/>
      <c r="V2" s="106"/>
      <c r="W2" s="106"/>
      <c r="X2" s="106"/>
      <c r="Y2" s="107"/>
    </row>
    <row r="3" spans="1:25" ht="18.75" customHeight="1" x14ac:dyDescent="0.3">
      <c r="A3" s="2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7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2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28"/>
      <c r="C6" s="4"/>
      <c r="O6" s="27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28"/>
      <c r="C7" s="4"/>
      <c r="O7" s="27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28"/>
      <c r="C8" s="4"/>
      <c r="O8" s="27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28"/>
      <c r="C9" s="4"/>
      <c r="O9" s="27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28"/>
      <c r="C10" s="4"/>
      <c r="O10" s="27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28"/>
      <c r="C11" s="4"/>
      <c r="O11" s="27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28"/>
      <c r="C12" s="4"/>
      <c r="O12" s="27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28"/>
      <c r="C13" s="4"/>
      <c r="O13" s="27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28"/>
      <c r="C14" s="4"/>
      <c r="O14" s="27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28"/>
      <c r="C15" s="4"/>
      <c r="O15" s="27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28"/>
      <c r="C16" s="4"/>
      <c r="O16" s="27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28"/>
      <c r="C17" s="4"/>
      <c r="O17" s="27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28"/>
      <c r="C18" s="4"/>
      <c r="O18" s="27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2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28"/>
      <c r="B20" s="10"/>
      <c r="C20" s="11"/>
      <c r="D20" s="12"/>
      <c r="E20" s="34"/>
      <c r="F20" s="12"/>
      <c r="G20" s="34"/>
      <c r="H20" s="12"/>
      <c r="I20" s="34"/>
      <c r="J20" s="12"/>
      <c r="K20" s="34"/>
      <c r="L20" s="12"/>
      <c r="M20" s="34"/>
      <c r="N20" s="10"/>
      <c r="O20" s="27"/>
    </row>
    <row r="21" spans="1:25" ht="8.25" customHeight="1" x14ac:dyDescent="0.2">
      <c r="A21" s="29"/>
      <c r="B21" s="32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2"/>
      <c r="O21" s="33"/>
    </row>
    <row r="22" spans="1:25" ht="21.75" customHeight="1" x14ac:dyDescent="0.2">
      <c r="A22" s="1"/>
    </row>
    <row r="23" spans="1:25" ht="6.75" customHeight="1" x14ac:dyDescent="0.2"/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2017-04-06T12:30:07Z</cp:lastPrinted>
  <dcterms:created xsi:type="dcterms:W3CDTF">2010-08-25T11:28:54Z</dcterms:created>
  <dcterms:modified xsi:type="dcterms:W3CDTF">2026-04-27T15:41:04Z</dcterms:modified>
</cp:coreProperties>
</file>