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DzU-ARTIKEL\09_VERKEHR\9-3_Energieverbrauch-Kraftstoffe\"/>
    </mc:Choice>
  </mc:AlternateContent>
  <xr:revisionPtr revIDLastSave="0" documentId="13_ncr:1_{6FF1D163-9D33-4A68-A2D4-B7D2295DD4EA}" xr6:coauthVersionLast="47" xr6:coauthVersionMax="47" xr10:uidLastSave="{00000000-0000-0000-0000-000000000000}"/>
  <bookViews>
    <workbookView xWindow="-120" yWindow="-120" windowWidth="29040" windowHeight="15240" tabRatio="377" firstSheet="1" activeTab="2" xr2:uid="{00000000-000D-0000-FFFF-FFFF00000000}"/>
  </bookViews>
  <sheets>
    <sheet name="Tabelle1" sheetId="24" state="hidden" r:id="rId1"/>
    <sheet name="Daten" sheetId="1" r:id="rId2"/>
    <sheet name="Diagramm" sheetId="21" r:id="rId3"/>
  </sheets>
  <definedNames>
    <definedName name="Beschriftung">OFFSET(Daten!$B$10,0,0,COUNTA(Daten!$B$10:$B$24),-1)</definedName>
    <definedName name="Daten01">OFFSET(Daten!$C$10,0,0,COUNTA(Daten!$C$10:$C$24),-1)</definedName>
    <definedName name="Daten02">OFFSET(Daten!$D$10,0,0,COUNTA(Daten!$D$10:$D$24),-1)</definedName>
    <definedName name="Daten03">OFFSET(Daten!$E$10,0,0,COUNTA(Daten!$E$10:$E$24),-1)</definedName>
    <definedName name="Daten04">OFFSET(Daten!$F$10,0,0,COUNTA(Daten!$F$10:$F$24),-1)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2">Diagramm!$A$1:$P$24</definedName>
    <definedName name="Print_Area" localSheetId="2">Diagramm!$B$1:$O$24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0" i="1" l="1"/>
  <c r="E40" i="1"/>
  <c r="D40" i="1"/>
  <c r="C40" i="1"/>
  <c r="H34" i="24"/>
  <c r="C39" i="1" s="1"/>
  <c r="I34" i="24"/>
  <c r="E39" i="1" s="1"/>
  <c r="J34" i="24"/>
  <c r="D39" i="1" s="1"/>
  <c r="H33" i="24"/>
  <c r="C38" i="1" s="1"/>
  <c r="I33" i="24"/>
  <c r="E38" i="1" s="1"/>
  <c r="J33" i="24"/>
  <c r="D38" i="1" s="1"/>
  <c r="F39" i="1" l="1"/>
  <c r="F38" i="1"/>
  <c r="H32" i="24"/>
  <c r="C37" i="1" s="1"/>
  <c r="I32" i="24"/>
  <c r="E37" i="1" s="1"/>
  <c r="J32" i="24"/>
  <c r="D37" i="1" s="1"/>
  <c r="H31" i="24" l="1"/>
  <c r="C36" i="1" s="1"/>
  <c r="I31" i="24"/>
  <c r="E36" i="1" s="1"/>
  <c r="J31" i="24"/>
  <c r="D36" i="1" s="1"/>
  <c r="F36" i="1" l="1"/>
  <c r="F37" i="1"/>
  <c r="J6" i="24" l="1"/>
  <c r="D11" i="1" s="1"/>
  <c r="J7" i="24"/>
  <c r="D12" i="1" s="1"/>
  <c r="J8" i="24"/>
  <c r="D13" i="1" s="1"/>
  <c r="J9" i="24"/>
  <c r="D14" i="1" s="1"/>
  <c r="J10" i="24"/>
  <c r="D15" i="1" s="1"/>
  <c r="J11" i="24"/>
  <c r="D16" i="1" s="1"/>
  <c r="J12" i="24"/>
  <c r="D17" i="1" s="1"/>
  <c r="J13" i="24"/>
  <c r="D18" i="1" s="1"/>
  <c r="J14" i="24"/>
  <c r="D19" i="1" s="1"/>
  <c r="J15" i="24"/>
  <c r="D20" i="1" s="1"/>
  <c r="J16" i="24"/>
  <c r="D21" i="1" s="1"/>
  <c r="J17" i="24"/>
  <c r="D22" i="1" s="1"/>
  <c r="J18" i="24"/>
  <c r="D23" i="1" s="1"/>
  <c r="J19" i="24"/>
  <c r="D24" i="1" s="1"/>
  <c r="J20" i="24"/>
  <c r="D25" i="1" s="1"/>
  <c r="J21" i="24"/>
  <c r="D26" i="1" s="1"/>
  <c r="J22" i="24"/>
  <c r="D27" i="1" s="1"/>
  <c r="J23" i="24"/>
  <c r="D28" i="1" s="1"/>
  <c r="J24" i="24"/>
  <c r="D29" i="1" s="1"/>
  <c r="J25" i="24"/>
  <c r="D30" i="1" s="1"/>
  <c r="J26" i="24"/>
  <c r="D31" i="1" s="1"/>
  <c r="J27" i="24"/>
  <c r="D32" i="1" s="1"/>
  <c r="J28" i="24"/>
  <c r="D33" i="1" s="1"/>
  <c r="J29" i="24"/>
  <c r="D34" i="1" s="1"/>
  <c r="J30" i="24"/>
  <c r="D35" i="1" s="1"/>
  <c r="I6" i="24"/>
  <c r="E11" i="1" s="1"/>
  <c r="I7" i="24"/>
  <c r="E12" i="1" s="1"/>
  <c r="I8" i="24"/>
  <c r="E13" i="1" s="1"/>
  <c r="I9" i="24"/>
  <c r="E14" i="1" s="1"/>
  <c r="I10" i="24"/>
  <c r="E15" i="1" s="1"/>
  <c r="I11" i="24"/>
  <c r="E16" i="1" s="1"/>
  <c r="I12" i="24"/>
  <c r="E17" i="1" s="1"/>
  <c r="I13" i="24"/>
  <c r="E18" i="1" s="1"/>
  <c r="I14" i="24"/>
  <c r="E19" i="1" s="1"/>
  <c r="I15" i="24"/>
  <c r="E20" i="1" s="1"/>
  <c r="I16" i="24"/>
  <c r="E21" i="1" s="1"/>
  <c r="I17" i="24"/>
  <c r="E22" i="1" s="1"/>
  <c r="I18" i="24"/>
  <c r="E23" i="1" s="1"/>
  <c r="I19" i="24"/>
  <c r="E24" i="1" s="1"/>
  <c r="I20" i="24"/>
  <c r="E25" i="1" s="1"/>
  <c r="I21" i="24"/>
  <c r="E26" i="1" s="1"/>
  <c r="I22" i="24"/>
  <c r="E27" i="1" s="1"/>
  <c r="I23" i="24"/>
  <c r="E28" i="1" s="1"/>
  <c r="I24" i="24"/>
  <c r="E29" i="1" s="1"/>
  <c r="I25" i="24"/>
  <c r="E30" i="1" s="1"/>
  <c r="I26" i="24"/>
  <c r="E31" i="1" s="1"/>
  <c r="I27" i="24"/>
  <c r="E32" i="1" s="1"/>
  <c r="I28" i="24"/>
  <c r="E33" i="1" s="1"/>
  <c r="I29" i="24"/>
  <c r="E34" i="1" s="1"/>
  <c r="I30" i="24"/>
  <c r="E35" i="1" s="1"/>
  <c r="I5" i="24"/>
  <c r="E10" i="1" s="1"/>
  <c r="J5" i="24"/>
  <c r="D10" i="1" s="1"/>
  <c r="H6" i="24"/>
  <c r="C11" i="1" s="1"/>
  <c r="H7" i="24"/>
  <c r="C12" i="1" s="1"/>
  <c r="H8" i="24"/>
  <c r="C13" i="1" s="1"/>
  <c r="H9" i="24"/>
  <c r="C14" i="1" s="1"/>
  <c r="H10" i="24"/>
  <c r="C15" i="1" s="1"/>
  <c r="H11" i="24"/>
  <c r="C16" i="1" s="1"/>
  <c r="H12" i="24"/>
  <c r="C17" i="1" s="1"/>
  <c r="H13" i="24"/>
  <c r="C18" i="1" s="1"/>
  <c r="H14" i="24"/>
  <c r="C19" i="1" s="1"/>
  <c r="H15" i="24"/>
  <c r="C20" i="1" s="1"/>
  <c r="H16" i="24"/>
  <c r="C21" i="1" s="1"/>
  <c r="H17" i="24"/>
  <c r="C22" i="1" s="1"/>
  <c r="H18" i="24"/>
  <c r="C23" i="1" s="1"/>
  <c r="H19" i="24"/>
  <c r="C24" i="1" s="1"/>
  <c r="H20" i="24"/>
  <c r="C25" i="1" s="1"/>
  <c r="H21" i="24"/>
  <c r="C26" i="1" s="1"/>
  <c r="H22" i="24"/>
  <c r="C27" i="1" s="1"/>
  <c r="H23" i="24"/>
  <c r="C28" i="1" s="1"/>
  <c r="H24" i="24"/>
  <c r="C29" i="1" s="1"/>
  <c r="H25" i="24"/>
  <c r="C30" i="1" s="1"/>
  <c r="H26" i="24"/>
  <c r="C31" i="1" s="1"/>
  <c r="H27" i="24"/>
  <c r="C32" i="1" s="1"/>
  <c r="H28" i="24"/>
  <c r="C33" i="1" s="1"/>
  <c r="H29" i="24"/>
  <c r="C34" i="1" s="1"/>
  <c r="H30" i="24"/>
  <c r="C35" i="1" s="1"/>
  <c r="H5" i="24"/>
  <c r="C10" i="1" s="1"/>
  <c r="J38" i="1" l="1"/>
  <c r="J39" i="1"/>
  <c r="I38" i="1"/>
  <c r="I39" i="1"/>
  <c r="H38" i="1"/>
  <c r="H39" i="1"/>
  <c r="H34" i="1"/>
  <c r="J37" i="1"/>
  <c r="J36" i="1"/>
  <c r="H37" i="1"/>
  <c r="H36" i="1"/>
  <c r="I37" i="1"/>
  <c r="I36" i="1"/>
  <c r="J34" i="1"/>
  <c r="I34" i="1"/>
  <c r="F34" i="1"/>
  <c r="I10" i="1"/>
  <c r="J10" i="1"/>
  <c r="I11" i="1" l="1"/>
  <c r="J35" i="1"/>
  <c r="F22" i="1"/>
  <c r="J14" i="1"/>
  <c r="J11" i="1"/>
  <c r="H10" i="1"/>
  <c r="H18" i="1"/>
  <c r="H27" i="1"/>
  <c r="I33" i="1"/>
  <c r="I31" i="1"/>
  <c r="I21" i="1"/>
  <c r="I19" i="1"/>
  <c r="I13" i="1"/>
  <c r="H16" i="1"/>
  <c r="J27" i="1"/>
  <c r="J25" i="1"/>
  <c r="I29" i="1"/>
  <c r="I27" i="1"/>
  <c r="I25" i="1"/>
  <c r="I23" i="1"/>
  <c r="I17" i="1"/>
  <c r="I15" i="1"/>
  <c r="F10" i="1"/>
  <c r="F29" i="1"/>
  <c r="F31" i="1"/>
  <c r="F27" i="1"/>
  <c r="F23" i="1"/>
  <c r="H35" i="1"/>
  <c r="H32" i="1"/>
  <c r="F30" i="1"/>
  <c r="F24" i="1"/>
  <c r="K24" i="1" s="1"/>
  <c r="J33" i="1"/>
  <c r="J31" i="1"/>
  <c r="J29" i="1"/>
  <c r="J23" i="1"/>
  <c r="J21" i="1"/>
  <c r="J19" i="1"/>
  <c r="J17" i="1"/>
  <c r="J15" i="1"/>
  <c r="J13" i="1"/>
  <c r="F35" i="1"/>
  <c r="F28" i="1"/>
  <c r="F26" i="1"/>
  <c r="K26" i="1" s="1"/>
  <c r="I22" i="1"/>
  <c r="I20" i="1"/>
  <c r="I18" i="1"/>
  <c r="I16" i="1"/>
  <c r="I14" i="1"/>
  <c r="I12" i="1"/>
  <c r="H24" i="1"/>
  <c r="H11" i="1"/>
  <c r="F17" i="1"/>
  <c r="F32" i="1"/>
  <c r="F33" i="1"/>
  <c r="F25" i="1"/>
  <c r="K25" i="1" s="1"/>
  <c r="F21" i="1"/>
  <c r="F13" i="1"/>
  <c r="F19" i="1"/>
  <c r="H17" i="1"/>
  <c r="F15" i="1"/>
  <c r="F11" i="1"/>
  <c r="H19" i="1"/>
  <c r="H13" i="1"/>
  <c r="I35" i="1"/>
  <c r="H31" i="1"/>
  <c r="H28" i="1"/>
  <c r="H23" i="1"/>
  <c r="H20" i="1"/>
  <c r="J18" i="1"/>
  <c r="H15" i="1"/>
  <c r="H14" i="1"/>
  <c r="H12" i="1"/>
  <c r="J32" i="1"/>
  <c r="J30" i="1"/>
  <c r="J28" i="1"/>
  <c r="J26" i="1"/>
  <c r="J24" i="1"/>
  <c r="J22" i="1"/>
  <c r="F20" i="1"/>
  <c r="F18" i="1"/>
  <c r="F16" i="1"/>
  <c r="F14" i="1"/>
  <c r="F12" i="1"/>
  <c r="J20" i="1"/>
  <c r="J16" i="1"/>
  <c r="J12" i="1"/>
  <c r="K23" i="1"/>
  <c r="H33" i="1"/>
  <c r="H30" i="1"/>
  <c r="H29" i="1"/>
  <c r="H26" i="1"/>
  <c r="H25" i="1"/>
  <c r="H22" i="1"/>
  <c r="H21" i="1"/>
  <c r="I32" i="1"/>
  <c r="I30" i="1"/>
  <c r="I28" i="1"/>
  <c r="I26" i="1"/>
  <c r="I24" i="1"/>
  <c r="L38" i="1" l="1"/>
  <c r="L39" i="1"/>
  <c r="K38" i="1"/>
  <c r="K39" i="1"/>
  <c r="K31" i="1"/>
  <c r="K18" i="1"/>
  <c r="L37" i="1"/>
  <c r="L36" i="1"/>
  <c r="K36" i="1"/>
  <c r="K37" i="1"/>
  <c r="K30" i="1"/>
  <c r="L34" i="1"/>
  <c r="L33" i="1"/>
  <c r="K11" i="1"/>
  <c r="K13" i="1"/>
  <c r="K32" i="1"/>
  <c r="L32" i="1"/>
  <c r="K35" i="1"/>
  <c r="L35" i="1"/>
  <c r="K10" i="1"/>
  <c r="K34" i="1"/>
  <c r="K27" i="1"/>
  <c r="K15" i="1"/>
  <c r="L28" i="1"/>
  <c r="L27" i="1"/>
  <c r="K22" i="1"/>
  <c r="L21" i="1"/>
  <c r="L22" i="1"/>
  <c r="K33" i="1"/>
  <c r="L29" i="1"/>
  <c r="K14" i="1"/>
  <c r="K19" i="1"/>
  <c r="K21" i="1"/>
  <c r="K28" i="1"/>
  <c r="L30" i="1"/>
  <c r="K29" i="1"/>
  <c r="L25" i="1"/>
  <c r="L26" i="1"/>
  <c r="L24" i="1"/>
  <c r="L23" i="1"/>
  <c r="L31" i="1"/>
  <c r="K17" i="1"/>
  <c r="K20" i="1"/>
  <c r="K16" i="1"/>
  <c r="K12" i="1"/>
  <c r="U3" i="1"/>
</calcChain>
</file>

<file path=xl/sharedStrings.xml><?xml version="1.0" encoding="utf-8"?>
<sst xmlns="http://schemas.openxmlformats.org/spreadsheetml/2006/main" count="98" uniqueCount="31">
  <si>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</si>
  <si>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</si>
  <si>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</si>
  <si>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</si>
  <si>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</si>
  <si>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</si>
  <si>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</si>
  <si>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</si>
  <si>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</si>
  <si>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</si>
  <si>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Straßenverkehr</t>
  </si>
  <si>
    <t>Luftverkehr</t>
  </si>
  <si>
    <t>Schienenverkehr</t>
  </si>
  <si>
    <t>Summe</t>
  </si>
  <si>
    <t>Veränderung zu 1995</t>
  </si>
  <si>
    <t>Component</t>
  </si>
  <si>
    <t>mKr</t>
  </si>
  <si>
    <t>Petajoule</t>
  </si>
  <si>
    <t>Veränderung zu 2005</t>
  </si>
  <si>
    <t>YearRef</t>
  </si>
  <si>
    <t>Transport Sector</t>
  </si>
  <si>
    <t>Personenverkehr</t>
  </si>
  <si>
    <t>PV</t>
  </si>
  <si>
    <t>MJ (total) Straße</t>
  </si>
  <si>
    <t>MJ (total) Schiene</t>
  </si>
  <si>
    <t>MJ (total) Luft</t>
  </si>
  <si>
    <t xml:space="preserve">Entwicklung des Primärenergieverbrauchs im Personenverkehr in Deutschland
</t>
  </si>
  <si>
    <t>* Methodenwechsel in der Vorkettenmodellierung, Werte ab 2019 sind daher nur eingeschränkt mit den Vorjahren vergleichbar</t>
  </si>
  <si>
    <t>*</t>
  </si>
  <si>
    <t>TREMOD 6.61d</t>
  </si>
  <si>
    <t>Umweltbundesamt, Daten und Rechenmodell TREMOD, Version 6.71B (11/2025)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</si>
</sst>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Quelle:&quot;\ @"/>
    <numFmt numFmtId="165" formatCode="#,##0.0"/>
    <numFmt numFmtId="166" formatCode="0.0%"/>
    <numFmt numFmtId="167" formatCode="0.0"/>
  </numFmts>
  <fonts count="3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sz val="10"/>
      <name val="Cambria"/>
      <family val="1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7"/>
      <color rgb="FFFF0000"/>
      <name val="Meta Offc"/>
      <family val="2"/>
    </font>
    <font>
      <b/>
      <sz val="9"/>
      <color theme="0"/>
      <name val="Cambria"/>
      <family val="1"/>
    </font>
    <font>
      <sz val="10"/>
      <color theme="0"/>
      <name val="Meta Offc"/>
      <family val="2"/>
    </font>
    <font>
      <sz val="10"/>
      <color theme="0"/>
      <name val="Arial"/>
      <family val="2"/>
    </font>
    <font>
      <b/>
      <sz val="9"/>
      <color theme="0"/>
      <name val="Meta Offc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theme="1"/>
      </left>
      <right/>
      <top/>
      <bottom/>
      <diagonal/>
    </border>
    <border>
      <left style="dotted">
        <color indexed="64"/>
      </left>
      <right/>
      <top/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  <xf numFmtId="0" fontId="32" fillId="0" borderId="0"/>
  </cellStyleXfs>
  <cellXfs count="88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1" fillId="0" borderId="0" xfId="0" applyFont="1" applyBorder="1"/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27" fillId="24" borderId="0" xfId="0" applyFont="1" applyFill="1" applyBorder="1" applyAlignment="1" applyProtection="1">
      <alignment horizontal="left" vertical="top" wrapText="1"/>
    </xf>
    <xf numFmtId="0" fontId="0" fillId="0" borderId="23" xfId="0" applyBorder="1"/>
    <xf numFmtId="0" fontId="0" fillId="0" borderId="24" xfId="0" applyBorder="1"/>
    <xf numFmtId="0" fontId="0" fillId="0" borderId="16" xfId="0" applyBorder="1"/>
    <xf numFmtId="0" fontId="21" fillId="24" borderId="17" xfId="0" applyFont="1" applyFill="1" applyBorder="1" applyAlignment="1" applyProtection="1">
      <alignment horizontal="right" indent="1"/>
    </xf>
    <xf numFmtId="0" fontId="0" fillId="24" borderId="17" xfId="0" applyFill="1" applyBorder="1" applyProtection="1"/>
    <xf numFmtId="0" fontId="0" fillId="0" borderId="17" xfId="0" applyBorder="1" applyProtection="1"/>
    <xf numFmtId="0" fontId="0" fillId="0" borderId="18" xfId="0" applyBorder="1"/>
    <xf numFmtId="0" fontId="22" fillId="24" borderId="25" xfId="0" applyFont="1" applyFill="1" applyBorder="1" applyAlignment="1">
      <alignment horizontal="left" vertical="center" wrapText="1"/>
    </xf>
    <xf numFmtId="0" fontId="22" fillId="25" borderId="25" xfId="0" applyFont="1" applyFill="1" applyBorder="1" applyAlignment="1">
      <alignment horizontal="left" vertical="center" wrapText="1"/>
    </xf>
    <xf numFmtId="0" fontId="0" fillId="0" borderId="0" xfId="0" applyFill="1" applyBorder="1"/>
    <xf numFmtId="0" fontId="0" fillId="0" borderId="0" xfId="0" applyFill="1"/>
    <xf numFmtId="0" fontId="0" fillId="0" borderId="22" xfId="0" applyFill="1" applyBorder="1"/>
    <xf numFmtId="0" fontId="0" fillId="0" borderId="11" xfId="0" applyFill="1" applyBorder="1"/>
    <xf numFmtId="0" fontId="0" fillId="0" borderId="12" xfId="0" applyFill="1" applyBorder="1"/>
    <xf numFmtId="0" fontId="1" fillId="24" borderId="0" xfId="0" applyFont="1" applyFill="1" applyProtection="1"/>
    <xf numFmtId="0" fontId="1" fillId="24" borderId="0" xfId="0" applyFont="1" applyFill="1"/>
    <xf numFmtId="0" fontId="31" fillId="24" borderId="0" xfId="0" applyFont="1" applyFill="1" applyProtection="1"/>
    <xf numFmtId="0" fontId="1" fillId="0" borderId="0" xfId="0" applyFont="1"/>
    <xf numFmtId="166" fontId="21" fillId="24" borderId="26" xfId="0" applyNumberFormat="1" applyFont="1" applyFill="1" applyBorder="1" applyAlignment="1" applyProtection="1">
      <alignment horizontal="center" vertical="center"/>
    </xf>
    <xf numFmtId="166" fontId="22" fillId="24" borderId="0" xfId="0" applyNumberFormat="1" applyFont="1" applyFill="1" applyAlignment="1" applyProtection="1">
      <alignment horizontal="center" vertical="center"/>
    </xf>
    <xf numFmtId="166" fontId="21" fillId="25" borderId="26" xfId="0" applyNumberFormat="1" applyFont="1" applyFill="1" applyBorder="1" applyAlignment="1" applyProtection="1">
      <alignment horizontal="center" vertical="center"/>
    </xf>
    <xf numFmtId="166" fontId="22" fillId="25" borderId="0" xfId="0" applyNumberFormat="1" applyFont="1" applyFill="1" applyAlignment="1" applyProtection="1">
      <alignment horizontal="center" vertical="center"/>
    </xf>
    <xf numFmtId="167" fontId="22" fillId="24" borderId="0" xfId="0" applyNumberFormat="1" applyFont="1" applyFill="1" applyAlignment="1" applyProtection="1">
      <alignment horizontal="center"/>
    </xf>
    <xf numFmtId="167" fontId="22" fillId="0" borderId="0" xfId="0" applyNumberFormat="1" applyFont="1" applyFill="1" applyAlignment="1" applyProtection="1">
      <alignment horizontal="center"/>
    </xf>
    <xf numFmtId="0" fontId="31" fillId="0" borderId="0" xfId="0" applyFont="1"/>
    <xf numFmtId="0" fontId="22" fillId="0" borderId="25" xfId="0" applyFont="1" applyFill="1" applyBorder="1" applyAlignment="1">
      <alignment horizontal="left" vertical="center" wrapText="1"/>
    </xf>
    <xf numFmtId="165" fontId="21" fillId="24" borderId="25" xfId="0" applyNumberFormat="1" applyFont="1" applyFill="1" applyBorder="1" applyAlignment="1">
      <alignment horizontal="center" vertical="center" wrapText="1"/>
    </xf>
    <xf numFmtId="165" fontId="21" fillId="25" borderId="25" xfId="0" applyNumberFormat="1" applyFont="1" applyFill="1" applyBorder="1" applyAlignment="1">
      <alignment horizontal="center" vertical="center" wrapText="1"/>
    </xf>
    <xf numFmtId="165" fontId="21" fillId="0" borderId="25" xfId="0" applyNumberFormat="1" applyFont="1" applyFill="1" applyBorder="1" applyAlignment="1">
      <alignment horizontal="center" vertical="center" wrapText="1"/>
    </xf>
    <xf numFmtId="167" fontId="1" fillId="0" borderId="0" xfId="0" applyNumberFormat="1" applyFont="1" applyAlignment="1">
      <alignment horizontal="center"/>
    </xf>
    <xf numFmtId="0" fontId="35" fillId="27" borderId="14" xfId="0" applyFont="1" applyFill="1" applyBorder="1" applyAlignment="1">
      <alignment horizontal="right" vertical="center"/>
    </xf>
    <xf numFmtId="0" fontId="35" fillId="27" borderId="15" xfId="0" applyFont="1" applyFill="1" applyBorder="1" applyAlignment="1">
      <alignment horizontal="right" vertical="center"/>
    </xf>
    <xf numFmtId="0" fontId="36" fillId="24" borderId="0" xfId="0" applyFont="1" applyFill="1" applyBorder="1" applyProtection="1"/>
    <xf numFmtId="0" fontId="37" fillId="24" borderId="0" xfId="0" applyFont="1" applyFill="1" applyProtection="1"/>
    <xf numFmtId="2" fontId="37" fillId="24" borderId="0" xfId="0" applyNumberFormat="1" applyFont="1" applyFill="1" applyProtection="1"/>
    <xf numFmtId="0" fontId="37" fillId="24" borderId="0" xfId="0" applyFont="1" applyFill="1"/>
    <xf numFmtId="0" fontId="38" fillId="29" borderId="21" xfId="0" applyFont="1" applyFill="1" applyBorder="1" applyAlignment="1">
      <alignment horizontal="left" vertical="center" wrapText="1"/>
    </xf>
    <xf numFmtId="0" fontId="38" fillId="29" borderId="21" xfId="0" applyFont="1" applyFill="1" applyBorder="1" applyAlignment="1">
      <alignment horizontal="center" vertical="center" wrapText="1"/>
    </xf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3" fontId="21" fillId="0" borderId="27" xfId="0" applyNumberFormat="1" applyFont="1" applyFill="1" applyBorder="1" applyAlignment="1">
      <alignment horizontal="center" vertical="center" wrapText="1"/>
    </xf>
    <xf numFmtId="3" fontId="21" fillId="25" borderId="27" xfId="0" applyNumberFormat="1" applyFont="1" applyFill="1" applyBorder="1" applyAlignment="1">
      <alignment horizontal="center" vertical="center" wrapText="1"/>
    </xf>
    <xf numFmtId="3" fontId="21" fillId="24" borderId="27" xfId="0" applyNumberFormat="1" applyFont="1" applyFill="1" applyBorder="1" applyAlignment="1">
      <alignment horizontal="center" vertical="center" wrapText="1"/>
    </xf>
    <xf numFmtId="166" fontId="21" fillId="24" borderId="28" xfId="0" applyNumberFormat="1" applyFont="1" applyFill="1" applyBorder="1" applyAlignment="1" applyProtection="1">
      <alignment horizontal="center" vertical="center"/>
    </xf>
    <xf numFmtId="0" fontId="33" fillId="0" borderId="0" xfId="0" applyFont="1"/>
    <xf numFmtId="0" fontId="1" fillId="0" borderId="0" xfId="0" applyFont="1" applyFill="1" applyBorder="1" applyProtection="1"/>
    <xf numFmtId="4" fontId="32" fillId="0" borderId="4" xfId="44" applyNumberFormat="1" applyBorder="1" applyAlignment="1">
      <alignment horizontal="right" wrapText="1"/>
    </xf>
    <xf numFmtId="4" fontId="1" fillId="0" borderId="4" xfId="43" applyNumberFormat="1" applyFont="1" applyBorder="1" applyAlignment="1">
      <alignment horizontal="right" wrapText="1"/>
    </xf>
    <xf numFmtId="4" fontId="33" fillId="0" borderId="4" xfId="44" applyNumberFormat="1" applyFont="1" applyBorder="1" applyAlignment="1">
      <alignment horizontal="right" wrapText="1"/>
    </xf>
    <xf numFmtId="4" fontId="33" fillId="0" borderId="4" xfId="43" applyNumberFormat="1" applyFont="1" applyBorder="1" applyAlignment="1">
      <alignment horizontal="right" wrapText="1"/>
    </xf>
    <xf numFmtId="0" fontId="30" fillId="28" borderId="19" xfId="0" applyFont="1" applyFill="1" applyBorder="1" applyAlignment="1" applyProtection="1">
      <alignment horizontal="left" vertical="top" wrapText="1"/>
      <protection locked="0"/>
    </xf>
    <xf numFmtId="0" fontId="30" fillId="28" borderId="20" xfId="0" applyFont="1" applyFill="1" applyBorder="1" applyAlignment="1" applyProtection="1">
      <alignment horizontal="left" vertical="top"/>
      <protection locked="0"/>
    </xf>
    <xf numFmtId="0" fontId="30" fillId="28" borderId="13" xfId="0" applyFont="1" applyFill="1" applyBorder="1" applyAlignment="1" applyProtection="1">
      <alignment horizontal="left" vertical="center"/>
      <protection locked="0"/>
    </xf>
    <xf numFmtId="0" fontId="30" fillId="28" borderId="10" xfId="0" applyFont="1" applyFill="1" applyBorder="1" applyAlignment="1" applyProtection="1">
      <alignment horizontal="left" vertical="center"/>
      <protection locked="0"/>
    </xf>
    <xf numFmtId="0" fontId="30" fillId="28" borderId="13" xfId="0" applyFont="1" applyFill="1" applyBorder="1" applyAlignment="1" applyProtection="1">
      <alignment horizontal="left"/>
      <protection locked="0"/>
    </xf>
    <xf numFmtId="0" fontId="30" fillId="28" borderId="10" xfId="0" applyFont="1" applyFill="1" applyBorder="1" applyAlignment="1" applyProtection="1">
      <alignment horizontal="left"/>
      <protection locked="0"/>
    </xf>
    <xf numFmtId="0" fontId="30" fillId="28" borderId="13" xfId="0" applyFont="1" applyFill="1" applyBorder="1" applyAlignment="1" applyProtection="1">
      <alignment horizontal="left" vertical="center" wrapText="1"/>
      <protection locked="0"/>
    </xf>
    <xf numFmtId="0" fontId="27" fillId="24" borderId="0" xfId="0" applyFont="1" applyFill="1" applyBorder="1" applyAlignment="1" applyProtection="1">
      <alignment horizontal="left" vertical="top" wrapText="1"/>
    </xf>
    <xf numFmtId="0" fontId="34" fillId="24" borderId="0" xfId="0" applyFont="1" applyFill="1" applyBorder="1" applyAlignment="1" applyProtection="1">
      <alignment horizontal="left" vertical="top" wrapText="1"/>
    </xf>
    <xf numFmtId="0" fontId="33" fillId="0" borderId="0" xfId="0" applyFont="1" applyAlignment="1"/>
    <xf numFmtId="0" fontId="28" fillId="26" borderId="19" xfId="0" applyFont="1" applyFill="1" applyBorder="1" applyAlignment="1">
      <alignment horizontal="center" vertical="center"/>
    </xf>
    <xf numFmtId="0" fontId="29" fillId="26" borderId="20" xfId="0" applyFont="1" applyFill="1" applyBorder="1" applyAlignment="1">
      <alignment horizontal="center" vertical="center"/>
    </xf>
    <xf numFmtId="0" fontId="29" fillId="26" borderId="13" xfId="0" applyFont="1" applyFill="1" applyBorder="1" applyAlignment="1">
      <alignment horizontal="center" vertical="center"/>
    </xf>
    <xf numFmtId="0" fontId="27" fillId="24" borderId="17" xfId="0" applyFont="1" applyFill="1" applyBorder="1" applyAlignment="1" applyProtection="1">
      <alignment horizontal="left" vertical="top" wrapText="1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_Berechnung1" xfId="43" xr:uid="{7C586F29-CE87-4643-A0D7-84706A9FFEA3}"/>
    <cellStyle name="Standard_Berechnung1_3" xfId="44" xr:uid="{36A9A442-75B8-47A5-AE67-C6606C2CD634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125D86"/>
      <color rgb="FF934B94"/>
      <color rgb="FF5EAD35"/>
      <color rgb="FF005F85"/>
      <color rgb="FF61B931"/>
      <color rgb="FF0B90D5"/>
      <color rgb="FF612F62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863773217007337E-2"/>
          <c:y val="9.6253633705093503E-2"/>
          <c:w val="0.86625866585676703"/>
          <c:h val="0.652815658381602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Straßenverkehr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cat>
            <c:strRef>
              <c:f>Daten!$B$10:$B$40</c:f>
              <c:strCache>
                <c:ptCount val="31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4">
                  <c:v>*</c:v>
                </c:pt>
                <c:pt idx="25">
                  <c:v>2020</c:v>
                </c:pt>
                <c:pt idx="30">
                  <c:v>2025</c:v>
                </c:pt>
              </c:strCache>
            </c:strRef>
          </c:cat>
          <c:val>
            <c:numRef>
              <c:f>Daten!$C$10:$C$40</c:f>
              <c:numCache>
                <c:formatCode>#,##0.0</c:formatCode>
                <c:ptCount val="31"/>
                <c:pt idx="0">
                  <c:v>1848.9333130197576</c:v>
                </c:pt>
                <c:pt idx="1">
                  <c:v>1861.5691337193159</c:v>
                </c:pt>
                <c:pt idx="2">
                  <c:v>1860.49561833179</c:v>
                </c:pt>
                <c:pt idx="3">
                  <c:v>1885.2958824002376</c:v>
                </c:pt>
                <c:pt idx="4">
                  <c:v>1927.746337781173</c:v>
                </c:pt>
                <c:pt idx="5">
                  <c:v>1927.6357706936542</c:v>
                </c:pt>
                <c:pt idx="6">
                  <c:v>1957.2681380600834</c:v>
                </c:pt>
                <c:pt idx="7">
                  <c:v>1975.0966740529248</c:v>
                </c:pt>
                <c:pt idx="8">
                  <c:v>1948.9128560055424</c:v>
                </c:pt>
                <c:pt idx="9">
                  <c:v>1986.0946002244252</c:v>
                </c:pt>
                <c:pt idx="10">
                  <c:v>1952.0665033488769</c:v>
                </c:pt>
                <c:pt idx="11">
                  <c:v>1962.2367790824374</c:v>
                </c:pt>
                <c:pt idx="12">
                  <c:v>1972.2601784982851</c:v>
                </c:pt>
                <c:pt idx="13">
                  <c:v>1942.2456411365736</c:v>
                </c:pt>
                <c:pt idx="14">
                  <c:v>1959.9487951821422</c:v>
                </c:pt>
                <c:pt idx="15">
                  <c:v>1994.7227724862794</c:v>
                </c:pt>
                <c:pt idx="16">
                  <c:v>2009.9079006515549</c:v>
                </c:pt>
                <c:pt idx="17">
                  <c:v>1993.8722768132072</c:v>
                </c:pt>
                <c:pt idx="18">
                  <c:v>1987.8583220551777</c:v>
                </c:pt>
                <c:pt idx="19">
                  <c:v>2013.383316500189</c:v>
                </c:pt>
                <c:pt idx="20">
                  <c:v>2022.7539839514304</c:v>
                </c:pt>
                <c:pt idx="21">
                  <c:v>2034.9938055079085</c:v>
                </c:pt>
                <c:pt idx="22">
                  <c:v>2051.6228555521075</c:v>
                </c:pt>
                <c:pt idx="23">
                  <c:v>2048.1945441213625</c:v>
                </c:pt>
                <c:pt idx="24">
                  <c:v>2164.8777810766192</c:v>
                </c:pt>
                <c:pt idx="25">
                  <c:v>1807.3984539101191</c:v>
                </c:pt>
                <c:pt idx="26">
                  <c:v>1843.9537168410061</c:v>
                </c:pt>
                <c:pt idx="27">
                  <c:v>1862.1669655651224</c:v>
                </c:pt>
                <c:pt idx="28">
                  <c:v>1900.9328808788582</c:v>
                </c:pt>
                <c:pt idx="29">
                  <c:v>1867.3205874212651</c:v>
                </c:pt>
                <c:pt idx="3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48-4174-9A84-BF00CCF17E80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Luftverkehr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strRef>
              <c:f>Daten!$B$10:$B$40</c:f>
              <c:strCache>
                <c:ptCount val="31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4">
                  <c:v>*</c:v>
                </c:pt>
                <c:pt idx="25">
                  <c:v>2020</c:v>
                </c:pt>
                <c:pt idx="30">
                  <c:v>2025</c:v>
                </c:pt>
              </c:strCache>
            </c:strRef>
          </c:cat>
          <c:val>
            <c:numRef>
              <c:f>Daten!$D$10:$D$40</c:f>
              <c:numCache>
                <c:formatCode>#,##0.0</c:formatCode>
                <c:ptCount val="31"/>
                <c:pt idx="0">
                  <c:v>214.68856661683358</c:v>
                </c:pt>
                <c:pt idx="1">
                  <c:v>216.0520013540351</c:v>
                </c:pt>
                <c:pt idx="2">
                  <c:v>217.09261488365408</c:v>
                </c:pt>
                <c:pt idx="3">
                  <c:v>221.17279756823785</c:v>
                </c:pt>
                <c:pt idx="4">
                  <c:v>233.1547537803838</c:v>
                </c:pt>
                <c:pt idx="5">
                  <c:v>244.84020714129511</c:v>
                </c:pt>
                <c:pt idx="6">
                  <c:v>240.51501130556437</c:v>
                </c:pt>
                <c:pt idx="7">
                  <c:v>229.33894262714509</c:v>
                </c:pt>
                <c:pt idx="8">
                  <c:v>235.88002753025776</c:v>
                </c:pt>
                <c:pt idx="9">
                  <c:v>259.3678405246863</c:v>
                </c:pt>
                <c:pt idx="10">
                  <c:v>274.45016949245428</c:v>
                </c:pt>
                <c:pt idx="11">
                  <c:v>284.41624527034969</c:v>
                </c:pt>
                <c:pt idx="12">
                  <c:v>296.49974417981997</c:v>
                </c:pt>
                <c:pt idx="13">
                  <c:v>302.69799734607534</c:v>
                </c:pt>
                <c:pt idx="14">
                  <c:v>288.55883301673975</c:v>
                </c:pt>
                <c:pt idx="15">
                  <c:v>307.27059967203837</c:v>
                </c:pt>
                <c:pt idx="16">
                  <c:v>319.43560079573933</c:v>
                </c:pt>
                <c:pt idx="17">
                  <c:v>322.33281942967432</c:v>
                </c:pt>
                <c:pt idx="18">
                  <c:v>315.16307757145796</c:v>
                </c:pt>
                <c:pt idx="19">
                  <c:v>322.05944633517259</c:v>
                </c:pt>
                <c:pt idx="20">
                  <c:v>334.40935336559676</c:v>
                </c:pt>
                <c:pt idx="21">
                  <c:v>344.44548017698941</c:v>
                </c:pt>
                <c:pt idx="22">
                  <c:v>350.66088639583194</c:v>
                </c:pt>
                <c:pt idx="23">
                  <c:v>359.07618721219092</c:v>
                </c:pt>
                <c:pt idx="24">
                  <c:v>371.52182948033237</c:v>
                </c:pt>
                <c:pt idx="25">
                  <c:v>120.38010633350424</c:v>
                </c:pt>
                <c:pt idx="26">
                  <c:v>125.972608965977</c:v>
                </c:pt>
                <c:pt idx="27">
                  <c:v>244.39475855033228</c:v>
                </c:pt>
                <c:pt idx="28">
                  <c:v>290.37089393447036</c:v>
                </c:pt>
                <c:pt idx="29">
                  <c:v>305.87253622713416</c:v>
                </c:pt>
                <c:pt idx="3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48-4174-9A84-BF00CCF17E80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Schienenverkehr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cat>
            <c:strRef>
              <c:f>Daten!$B$10:$B$40</c:f>
              <c:strCache>
                <c:ptCount val="31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4">
                  <c:v>*</c:v>
                </c:pt>
                <c:pt idx="25">
                  <c:v>2020</c:v>
                </c:pt>
                <c:pt idx="30">
                  <c:v>2025</c:v>
                </c:pt>
              </c:strCache>
            </c:strRef>
          </c:cat>
          <c:val>
            <c:numRef>
              <c:f>Daten!$E$10:$E$40</c:f>
              <c:numCache>
                <c:formatCode>#,##0.0</c:formatCode>
                <c:ptCount val="31"/>
                <c:pt idx="0">
                  <c:v>120.8632020267825</c:v>
                </c:pt>
                <c:pt idx="1">
                  <c:v>127.9029616777614</c:v>
                </c:pt>
                <c:pt idx="2">
                  <c:v>120.12964465863317</c:v>
                </c:pt>
                <c:pt idx="3">
                  <c:v>124.11808815355026</c:v>
                </c:pt>
                <c:pt idx="4">
                  <c:v>122.99557793892814</c:v>
                </c:pt>
                <c:pt idx="5">
                  <c:v>126.0855509169948</c:v>
                </c:pt>
                <c:pt idx="6">
                  <c:v>121.45778443890973</c:v>
                </c:pt>
                <c:pt idx="7">
                  <c:v>117.44457319131895</c:v>
                </c:pt>
                <c:pt idx="8">
                  <c:v>124.39720797021415</c:v>
                </c:pt>
                <c:pt idx="9">
                  <c:v>117.60713433319516</c:v>
                </c:pt>
                <c:pt idx="10">
                  <c:v>119.94872801781109</c:v>
                </c:pt>
                <c:pt idx="11">
                  <c:v>117.2967888344362</c:v>
                </c:pt>
                <c:pt idx="12">
                  <c:v>113.43849790166846</c:v>
                </c:pt>
                <c:pt idx="13">
                  <c:v>111.47574328683896</c:v>
                </c:pt>
                <c:pt idx="14">
                  <c:v>109.81308443085555</c:v>
                </c:pt>
                <c:pt idx="15">
                  <c:v>107.72145770161228</c:v>
                </c:pt>
                <c:pt idx="16">
                  <c:v>104.68240533170035</c:v>
                </c:pt>
                <c:pt idx="17">
                  <c:v>103.19567938861212</c:v>
                </c:pt>
                <c:pt idx="18">
                  <c:v>97.492192926648613</c:v>
                </c:pt>
                <c:pt idx="19">
                  <c:v>89.53290792066592</c:v>
                </c:pt>
                <c:pt idx="20">
                  <c:v>86.964363999436927</c:v>
                </c:pt>
                <c:pt idx="21">
                  <c:v>89.010753163496375</c:v>
                </c:pt>
                <c:pt idx="22">
                  <c:v>84.306293408564457</c:v>
                </c:pt>
                <c:pt idx="23">
                  <c:v>84.023851409346804</c:v>
                </c:pt>
                <c:pt idx="24">
                  <c:v>79.693752109991365</c:v>
                </c:pt>
                <c:pt idx="25">
                  <c:v>75.796440428482811</c:v>
                </c:pt>
                <c:pt idx="26">
                  <c:v>80.588415314089758</c:v>
                </c:pt>
                <c:pt idx="27">
                  <c:v>82.795002683357396</c:v>
                </c:pt>
                <c:pt idx="28">
                  <c:v>78.976343635697916</c:v>
                </c:pt>
                <c:pt idx="29">
                  <c:v>75.047256949515003</c:v>
                </c:pt>
                <c:pt idx="3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48-4174-9A84-BF00CCF17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23543872"/>
        <c:axId val="371008304"/>
      </c:barChart>
      <c:lineChart>
        <c:grouping val="standard"/>
        <c:varyColors val="0"/>
        <c:ser>
          <c:idx val="3"/>
          <c:order val="3"/>
          <c:tx>
            <c:strRef>
              <c:f>Daten!$F$9</c:f>
              <c:strCache>
                <c:ptCount val="1"/>
                <c:pt idx="0">
                  <c:v>Summe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48-4174-9A84-BF00CCF17E80}"/>
                </c:ext>
              </c:extLst>
            </c:dLbl>
            <c:dLbl>
              <c:idx val="19"/>
              <c:layout>
                <c:manualLayout>
                  <c:x val="9.3555216018086654E-2"/>
                  <c:y val="-7.26255079443572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2.616 *</a:t>
                    </a:r>
                  </a:p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886145670074916E-2"/>
                      <c:h val="3.6971469114833046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4-3748-4174-9A84-BF00CCF17E80}"/>
                </c:ext>
              </c:extLst>
            </c:dLbl>
            <c:dLbl>
              <c:idx val="25"/>
              <c:layout>
                <c:manualLayout>
                  <c:x val="8.1383287475447263E-2"/>
                  <c:y val="-8.50151577046289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2.248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5344-4E03-B919-D269C7A4063A}"/>
                </c:ext>
              </c:extLst>
            </c:dLbl>
            <c:spPr>
              <a:solidFill>
                <a:schemeClr val="tx1">
                  <a:lumMod val="85000"/>
                  <a:lumOff val="15000"/>
                </a:schemeClr>
              </a:solidFill>
            </c:spPr>
            <c:txPr>
              <a:bodyPr/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Daten!$B$10:$B$40</c:f>
              <c:strCache>
                <c:ptCount val="31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4">
                  <c:v>*</c:v>
                </c:pt>
                <c:pt idx="25">
                  <c:v>2020</c:v>
                </c:pt>
                <c:pt idx="30">
                  <c:v>2025</c:v>
                </c:pt>
              </c:strCache>
            </c:strRef>
          </c:cat>
          <c:val>
            <c:numRef>
              <c:f>Daten!$F$10:$F$40</c:f>
              <c:numCache>
                <c:formatCode>#,##0</c:formatCode>
                <c:ptCount val="31"/>
                <c:pt idx="0">
                  <c:v>2184.4850816633734</c:v>
                </c:pt>
                <c:pt idx="1">
                  <c:v>2205.5240967511127</c:v>
                </c:pt>
                <c:pt idx="2">
                  <c:v>2197.7178778740772</c:v>
                </c:pt>
                <c:pt idx="3">
                  <c:v>2230.5867681220257</c:v>
                </c:pt>
                <c:pt idx="4">
                  <c:v>2283.8966695004847</c:v>
                </c:pt>
                <c:pt idx="5">
                  <c:v>2298.561528751944</c:v>
                </c:pt>
                <c:pt idx="6">
                  <c:v>2319.2409338045572</c:v>
                </c:pt>
                <c:pt idx="7">
                  <c:v>2321.8801898713887</c:v>
                </c:pt>
                <c:pt idx="8">
                  <c:v>2309.1900915060146</c:v>
                </c:pt>
                <c:pt idx="9">
                  <c:v>2363.0695750823065</c:v>
                </c:pt>
                <c:pt idx="10">
                  <c:v>2346.4654008591424</c:v>
                </c:pt>
                <c:pt idx="11">
                  <c:v>2363.9498131872228</c:v>
                </c:pt>
                <c:pt idx="12">
                  <c:v>2382.1984205797735</c:v>
                </c:pt>
                <c:pt idx="13">
                  <c:v>2356.4193817694882</c:v>
                </c:pt>
                <c:pt idx="14">
                  <c:v>2358.320712629738</c:v>
                </c:pt>
                <c:pt idx="15">
                  <c:v>2409.7148298599304</c:v>
                </c:pt>
                <c:pt idx="16">
                  <c:v>2434.0259067789948</c:v>
                </c:pt>
                <c:pt idx="17">
                  <c:v>2419.4007756314936</c:v>
                </c:pt>
                <c:pt idx="18">
                  <c:v>2400.5135925532841</c:v>
                </c:pt>
                <c:pt idx="19">
                  <c:v>2424.9756707560273</c:v>
                </c:pt>
                <c:pt idx="20">
                  <c:v>2444.127701316464</c:v>
                </c:pt>
                <c:pt idx="21">
                  <c:v>2468.4500388483943</c:v>
                </c:pt>
                <c:pt idx="22">
                  <c:v>2486.5900353565039</c:v>
                </c:pt>
                <c:pt idx="23">
                  <c:v>2491.2945827428998</c:v>
                </c:pt>
                <c:pt idx="24">
                  <c:v>2616.0933626669425</c:v>
                </c:pt>
                <c:pt idx="25">
                  <c:v>2003.5750006721062</c:v>
                </c:pt>
                <c:pt idx="26">
                  <c:v>2050.5147411210728</c:v>
                </c:pt>
                <c:pt idx="27">
                  <c:v>2189.3567267988119</c:v>
                </c:pt>
                <c:pt idx="28">
                  <c:v>2270.2801184490263</c:v>
                </c:pt>
                <c:pt idx="29">
                  <c:v>2248.2403805979143</c:v>
                </c:pt>
                <c:pt idx="30" formatCode="#,##0.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48-4174-9A84-BF00CCF17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3543872"/>
        <c:axId val="371008304"/>
      </c:lineChart>
      <c:catAx>
        <c:axId val="52354387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371008304"/>
        <c:crosses val="autoZero"/>
        <c:auto val="1"/>
        <c:lblAlgn val="ctr"/>
        <c:lblOffset val="100"/>
        <c:noMultiLvlLbl val="0"/>
      </c:catAx>
      <c:valAx>
        <c:axId val="371008304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Petajoule</c:v>
                </c:pt>
              </c:strCache>
            </c:strRef>
          </c:tx>
          <c:layout>
            <c:manualLayout>
              <c:xMode val="edge"/>
              <c:yMode val="edge"/>
              <c:x val="8.5550136631183396E-2"/>
              <c:y val="3.4436584893896068E-2"/>
            </c:manualLayout>
          </c:layout>
          <c:overlay val="0"/>
          <c:txPr>
            <a:bodyPr rot="0" vert="horz"/>
            <a:lstStyle/>
            <a:p>
              <a:pPr>
                <a:defRPr sz="900" b="1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52354387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delete val="1"/>
      </c:legendEntry>
      <c:layout>
        <c:manualLayout>
          <c:xMode val="edge"/>
          <c:yMode val="edge"/>
          <c:x val="3.7737605505224057E-2"/>
          <c:y val="0.86819569564189103"/>
          <c:w val="0.93032886521850133"/>
          <c:h val="5.496226699060436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39" footer="0.31496062992126139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1160617</xdr:colOff>
      <xdr:row>40</xdr:row>
      <xdr:rowOff>10241</xdr:rowOff>
    </xdr:from>
    <xdr:to>
      <xdr:col>5</xdr:col>
      <xdr:colOff>1095888</xdr:colOff>
      <xdr:row>40</xdr:row>
      <xdr:rowOff>10241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60617" y="8879757"/>
          <a:ext cx="5599061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1095887</xdr:colOff>
      <xdr:row>40</xdr:row>
      <xdr:rowOff>133147</xdr:rowOff>
    </xdr:from>
    <xdr:to>
      <xdr:col>12</xdr:col>
      <xdr:colOff>355190</xdr:colOff>
      <xdr:row>40</xdr:row>
      <xdr:rowOff>133147</xdr:rowOff>
    </xdr:to>
    <xdr:cxnSp macro="">
      <xdr:nvCxnSpPr>
        <xdr:cNvPr id="3" name="Gerade Verbindung 1">
          <a:extLst>
            <a:ext uri="{FF2B5EF4-FFF2-40B4-BE49-F238E27FC236}">
              <a16:creationId xmlns:a16="http://schemas.microsoft.com/office/drawing/2014/main" id="{91C8A948-8103-46D7-8ABC-3EE057F26DE3}"/>
            </a:ext>
          </a:extLst>
        </xdr:cNvPr>
        <xdr:cNvCxnSpPr/>
      </xdr:nvCxnSpPr>
      <xdr:spPr>
        <a:xfrm>
          <a:off x="7876048" y="9002663"/>
          <a:ext cx="5599061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20293</xdr:colOff>
      <xdr:row>1</xdr:row>
      <xdr:rowOff>214934</xdr:rowOff>
    </xdr:from>
    <xdr:to>
      <xdr:col>14</xdr:col>
      <xdr:colOff>619125</xdr:colOff>
      <xdr:row>20</xdr:row>
      <xdr:rowOff>8284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470643</xdr:colOff>
      <xdr:row>18</xdr:row>
      <xdr:rowOff>968470</xdr:rowOff>
    </xdr:from>
    <xdr:to>
      <xdr:col>14</xdr:col>
      <xdr:colOff>381000</xdr:colOff>
      <xdr:row>19</xdr:row>
      <xdr:rowOff>110858</xdr:rowOff>
    </xdr:to>
    <xdr:sp macro="" textlink="Daten!U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522181" y="4859066"/>
          <a:ext cx="4475031" cy="2487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Umweltbundesamt, Daten und Rechenmodell TREMOD, Version 6.71B (11/2025)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21279</xdr:colOff>
      <xdr:row>18</xdr:row>
      <xdr:rowOff>969128</xdr:rowOff>
    </xdr:from>
    <xdr:to>
      <xdr:col>6</xdr:col>
      <xdr:colOff>754674</xdr:colOff>
      <xdr:row>19</xdr:row>
      <xdr:rowOff>102576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41087" y="4859724"/>
          <a:ext cx="2565125" cy="2398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Methodenwechsel in der Vorkettenmodellierung, Werte ab 2019 sind daher nur eingeschränkt mit den Vorjahren vergleichbar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165651</xdr:colOff>
      <xdr:row>1</xdr:row>
      <xdr:rowOff>1242</xdr:rowOff>
    </xdr:from>
    <xdr:to>
      <xdr:col>12</xdr:col>
      <xdr:colOff>877955</xdr:colOff>
      <xdr:row>2</xdr:row>
      <xdr:rowOff>29817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65651" y="258003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Entwicklung des Primärenergieverbrauchs im Personenverkehr in Deutschland
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29308</xdr:colOff>
      <xdr:row>1</xdr:row>
      <xdr:rowOff>160460</xdr:rowOff>
    </xdr:from>
    <xdr:to>
      <xdr:col>13</xdr:col>
      <xdr:colOff>29308</xdr:colOff>
      <xdr:row>2</xdr:row>
      <xdr:rowOff>174380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49116" y="416902"/>
          <a:ext cx="6264519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14</xdr:col>
      <xdr:colOff>389418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5" y="260244"/>
          <a:ext cx="6444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959321</xdr:rowOff>
    </xdr:from>
    <xdr:to>
      <xdr:col>14</xdr:col>
      <xdr:colOff>389416</xdr:colOff>
      <xdr:row>18</xdr:row>
      <xdr:rowOff>959321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8093" y="4849917"/>
          <a:ext cx="677753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305074</xdr:colOff>
      <xdr:row>3</xdr:row>
      <xdr:rowOff>139565</xdr:rowOff>
    </xdr:from>
    <xdr:ext cx="1084592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1354074" y="894238"/>
          <a:ext cx="1084592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twoCellAnchor>
    <xdr:from>
      <xdr:col>1</xdr:col>
      <xdr:colOff>8281</xdr:colOff>
      <xdr:row>18</xdr:row>
      <xdr:rowOff>530086</xdr:rowOff>
    </xdr:from>
    <xdr:to>
      <xdr:col>14</xdr:col>
      <xdr:colOff>389412</xdr:colOff>
      <xdr:row>18</xdr:row>
      <xdr:rowOff>530086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23629" y="4364934"/>
          <a:ext cx="6444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102577</xdr:colOff>
      <xdr:row>3</xdr:row>
      <xdr:rowOff>153865</xdr:rowOff>
    </xdr:from>
    <xdr:to>
      <xdr:col>12</xdr:col>
      <xdr:colOff>109904</xdr:colOff>
      <xdr:row>18</xdr:row>
      <xdr:rowOff>58616</xdr:rowOff>
    </xdr:to>
    <xdr:cxnSp macro="">
      <xdr:nvCxnSpPr>
        <xdr:cNvPr id="16" name="Gerader Verbinder 15">
          <a:extLst>
            <a:ext uri="{FF2B5EF4-FFF2-40B4-BE49-F238E27FC236}">
              <a16:creationId xmlns:a16="http://schemas.microsoft.com/office/drawing/2014/main" id="{994486BF-A409-4B16-A052-09B1D383ACAC}"/>
            </a:ext>
          </a:extLst>
        </xdr:cNvPr>
        <xdr:cNvCxnSpPr/>
      </xdr:nvCxnSpPr>
      <xdr:spPr>
        <a:xfrm>
          <a:off x="5656385" y="908538"/>
          <a:ext cx="7327" cy="3040674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66196-9BED-4278-B5CA-97D4FBCFA554}">
  <dimension ref="A1:J34"/>
  <sheetViews>
    <sheetView workbookViewId="0">
      <selection activeCell="M19" sqref="M19"/>
    </sheetView>
  </sheetViews>
  <sheetFormatPr baseColWidth="10" defaultRowHeight="12.75" x14ac:dyDescent="0.2"/>
  <cols>
    <col min="1" max="3" width="11.42578125" style="41"/>
    <col min="4" max="4" width="18.7109375" style="41" customWidth="1"/>
    <col min="5" max="5" width="17.42578125" style="41" customWidth="1"/>
    <col min="6" max="6" width="18" style="41" customWidth="1"/>
    <col min="7" max="16384" width="11.42578125" style="41"/>
  </cols>
  <sheetData>
    <row r="1" spans="1:10" x14ac:dyDescent="0.2">
      <c r="A1" s="41" t="s">
        <v>29</v>
      </c>
    </row>
    <row r="3" spans="1:10" x14ac:dyDescent="0.2">
      <c r="A3" s="41" t="s">
        <v>21</v>
      </c>
    </row>
    <row r="4" spans="1:10" s="48" customFormat="1" x14ac:dyDescent="0.2">
      <c r="A4" s="48" t="s">
        <v>19</v>
      </c>
      <c r="B4" s="48" t="s">
        <v>15</v>
      </c>
      <c r="C4" s="48" t="s">
        <v>20</v>
      </c>
      <c r="D4" s="48" t="s">
        <v>23</v>
      </c>
      <c r="E4" s="48" t="s">
        <v>24</v>
      </c>
      <c r="F4" s="48" t="s">
        <v>25</v>
      </c>
      <c r="H4" s="48" t="s">
        <v>23</v>
      </c>
      <c r="I4" s="48" t="s">
        <v>24</v>
      </c>
      <c r="J4" s="48" t="s">
        <v>25</v>
      </c>
    </row>
    <row r="5" spans="1:10" x14ac:dyDescent="0.2">
      <c r="A5" s="41">
        <v>1995</v>
      </c>
      <c r="B5" s="41" t="s">
        <v>16</v>
      </c>
      <c r="C5" s="41" t="s">
        <v>22</v>
      </c>
      <c r="D5" s="70">
        <v>1848933313019.7576</v>
      </c>
      <c r="E5" s="71">
        <v>120863202026.7825</v>
      </c>
      <c r="F5" s="71">
        <v>214688566616.83359</v>
      </c>
      <c r="H5" s="53">
        <f>D5/1000/1000/1000</f>
        <v>1848.9333130197576</v>
      </c>
      <c r="I5" s="53">
        <f t="shared" ref="I5:J20" si="0">E5/1000/1000/1000</f>
        <v>120.8632020267825</v>
      </c>
      <c r="J5" s="53">
        <f t="shared" si="0"/>
        <v>214.68856661683358</v>
      </c>
    </row>
    <row r="6" spans="1:10" x14ac:dyDescent="0.2">
      <c r="A6" s="41">
        <v>1996</v>
      </c>
      <c r="B6" s="41" t="s">
        <v>16</v>
      </c>
      <c r="C6" s="41" t="s">
        <v>22</v>
      </c>
      <c r="D6" s="70">
        <v>1861569133719.3159</v>
      </c>
      <c r="E6" s="71">
        <v>127902961677.7614</v>
      </c>
      <c r="F6" s="71">
        <v>216052001354.0351</v>
      </c>
      <c r="H6" s="53">
        <f t="shared" ref="H6:J30" si="1">D6/1000/1000/1000</f>
        <v>1861.5691337193159</v>
      </c>
      <c r="I6" s="53">
        <f t="shared" si="0"/>
        <v>127.9029616777614</v>
      </c>
      <c r="J6" s="53">
        <f t="shared" si="0"/>
        <v>216.0520013540351</v>
      </c>
    </row>
    <row r="7" spans="1:10" x14ac:dyDescent="0.2">
      <c r="A7" s="41">
        <v>1997</v>
      </c>
      <c r="B7" s="41" t="s">
        <v>16</v>
      </c>
      <c r="C7" s="41" t="s">
        <v>22</v>
      </c>
      <c r="D7" s="70">
        <v>1860495618331.79</v>
      </c>
      <c r="E7" s="71">
        <v>120129644658.63318</v>
      </c>
      <c r="F7" s="71">
        <v>217092614883.65408</v>
      </c>
      <c r="H7" s="53">
        <f t="shared" si="1"/>
        <v>1860.49561833179</v>
      </c>
      <c r="I7" s="53">
        <f t="shared" si="0"/>
        <v>120.12964465863317</v>
      </c>
      <c r="J7" s="53">
        <f t="shared" si="0"/>
        <v>217.09261488365408</v>
      </c>
    </row>
    <row r="8" spans="1:10" x14ac:dyDescent="0.2">
      <c r="A8" s="41">
        <v>1998</v>
      </c>
      <c r="B8" s="41" t="s">
        <v>16</v>
      </c>
      <c r="C8" s="41" t="s">
        <v>22</v>
      </c>
      <c r="D8" s="70">
        <v>1885295882400.2375</v>
      </c>
      <c r="E8" s="71">
        <v>124118088153.55025</v>
      </c>
      <c r="F8" s="71">
        <v>221172797568.23785</v>
      </c>
      <c r="H8" s="53">
        <f t="shared" si="1"/>
        <v>1885.2958824002376</v>
      </c>
      <c r="I8" s="53">
        <f t="shared" si="0"/>
        <v>124.11808815355026</v>
      </c>
      <c r="J8" s="53">
        <f t="shared" si="0"/>
        <v>221.17279756823785</v>
      </c>
    </row>
    <row r="9" spans="1:10" x14ac:dyDescent="0.2">
      <c r="A9" s="41">
        <v>1999</v>
      </c>
      <c r="B9" s="41" t="s">
        <v>16</v>
      </c>
      <c r="C9" s="41" t="s">
        <v>22</v>
      </c>
      <c r="D9" s="70">
        <v>1927746337781.1731</v>
      </c>
      <c r="E9" s="71">
        <v>122995577938.92815</v>
      </c>
      <c r="F9" s="71">
        <v>233154753780.38379</v>
      </c>
      <c r="H9" s="53">
        <f t="shared" si="1"/>
        <v>1927.746337781173</v>
      </c>
      <c r="I9" s="53">
        <f t="shared" si="0"/>
        <v>122.99557793892814</v>
      </c>
      <c r="J9" s="53">
        <f t="shared" si="0"/>
        <v>233.1547537803838</v>
      </c>
    </row>
    <row r="10" spans="1:10" x14ac:dyDescent="0.2">
      <c r="A10" s="41">
        <v>2000</v>
      </c>
      <c r="B10" s="41" t="s">
        <v>16</v>
      </c>
      <c r="C10" s="41" t="s">
        <v>22</v>
      </c>
      <c r="D10" s="70">
        <v>1927635770693.6543</v>
      </c>
      <c r="E10" s="71">
        <v>126085550916.99481</v>
      </c>
      <c r="F10" s="71">
        <v>244840207141.2951</v>
      </c>
      <c r="H10" s="53">
        <f t="shared" si="1"/>
        <v>1927.6357706936542</v>
      </c>
      <c r="I10" s="53">
        <f t="shared" si="0"/>
        <v>126.0855509169948</v>
      </c>
      <c r="J10" s="53">
        <f t="shared" si="0"/>
        <v>244.84020714129511</v>
      </c>
    </row>
    <row r="11" spans="1:10" x14ac:dyDescent="0.2">
      <c r="A11" s="41">
        <v>2001</v>
      </c>
      <c r="B11" s="41" t="s">
        <v>16</v>
      </c>
      <c r="C11" s="41" t="s">
        <v>22</v>
      </c>
      <c r="D11" s="70">
        <v>1957268138060.0835</v>
      </c>
      <c r="E11" s="71">
        <v>121457784438.90973</v>
      </c>
      <c r="F11" s="71">
        <v>240515011305.56436</v>
      </c>
      <c r="H11" s="53">
        <f t="shared" si="1"/>
        <v>1957.2681380600834</v>
      </c>
      <c r="I11" s="53">
        <f t="shared" si="0"/>
        <v>121.45778443890973</v>
      </c>
      <c r="J11" s="53">
        <f t="shared" si="0"/>
        <v>240.51501130556437</v>
      </c>
    </row>
    <row r="12" spans="1:10" x14ac:dyDescent="0.2">
      <c r="A12" s="41">
        <v>2002</v>
      </c>
      <c r="B12" s="41" t="s">
        <v>16</v>
      </c>
      <c r="C12" s="41" t="s">
        <v>22</v>
      </c>
      <c r="D12" s="70">
        <v>1975096674052.9248</v>
      </c>
      <c r="E12" s="71">
        <v>117444573191.31895</v>
      </c>
      <c r="F12" s="71">
        <v>229338942627.14508</v>
      </c>
      <c r="H12" s="53">
        <f t="shared" si="1"/>
        <v>1975.0966740529248</v>
      </c>
      <c r="I12" s="53">
        <f t="shared" si="0"/>
        <v>117.44457319131895</v>
      </c>
      <c r="J12" s="53">
        <f t="shared" si="0"/>
        <v>229.33894262714509</v>
      </c>
    </row>
    <row r="13" spans="1:10" x14ac:dyDescent="0.2">
      <c r="A13" s="41">
        <v>2003</v>
      </c>
      <c r="B13" s="41" t="s">
        <v>16</v>
      </c>
      <c r="C13" s="41" t="s">
        <v>22</v>
      </c>
      <c r="D13" s="72">
        <v>1948912856005.5425</v>
      </c>
      <c r="E13" s="71">
        <v>124397207970.21414</v>
      </c>
      <c r="F13" s="71">
        <v>235880027530.25775</v>
      </c>
      <c r="H13" s="53">
        <f t="shared" si="1"/>
        <v>1948.9128560055424</v>
      </c>
      <c r="I13" s="53">
        <f t="shared" si="0"/>
        <v>124.39720797021415</v>
      </c>
      <c r="J13" s="53">
        <f t="shared" si="0"/>
        <v>235.88002753025776</v>
      </c>
    </row>
    <row r="14" spans="1:10" x14ac:dyDescent="0.2">
      <c r="A14" s="41">
        <v>2004</v>
      </c>
      <c r="B14" s="41" t="s">
        <v>16</v>
      </c>
      <c r="C14" s="41" t="s">
        <v>22</v>
      </c>
      <c r="D14" s="72">
        <v>1986094600224.4253</v>
      </c>
      <c r="E14" s="73">
        <v>117607134333.19516</v>
      </c>
      <c r="F14" s="71">
        <v>259367840524.68631</v>
      </c>
      <c r="H14" s="53">
        <f t="shared" si="1"/>
        <v>1986.0946002244252</v>
      </c>
      <c r="I14" s="53">
        <f t="shared" si="0"/>
        <v>117.60713433319516</v>
      </c>
      <c r="J14" s="53">
        <f t="shared" si="0"/>
        <v>259.3678405246863</v>
      </c>
    </row>
    <row r="15" spans="1:10" x14ac:dyDescent="0.2">
      <c r="A15" s="41">
        <v>2005</v>
      </c>
      <c r="B15" s="41" t="s">
        <v>16</v>
      </c>
      <c r="C15" s="41" t="s">
        <v>22</v>
      </c>
      <c r="D15" s="72">
        <v>1952066503348.877</v>
      </c>
      <c r="E15" s="73">
        <v>119948728017.8111</v>
      </c>
      <c r="F15" s="71">
        <v>274450169492.45428</v>
      </c>
      <c r="H15" s="53">
        <f t="shared" si="1"/>
        <v>1952.0665033488769</v>
      </c>
      <c r="I15" s="53">
        <f t="shared" si="0"/>
        <v>119.94872801781109</v>
      </c>
      <c r="J15" s="53">
        <f t="shared" si="0"/>
        <v>274.45016949245428</v>
      </c>
    </row>
    <row r="16" spans="1:10" x14ac:dyDescent="0.2">
      <c r="A16" s="41">
        <v>2006</v>
      </c>
      <c r="B16" s="41" t="s">
        <v>16</v>
      </c>
      <c r="C16" s="41" t="s">
        <v>22</v>
      </c>
      <c r="D16" s="72">
        <v>1962236779082.4373</v>
      </c>
      <c r="E16" s="73">
        <v>117296788834.43619</v>
      </c>
      <c r="F16" s="71">
        <v>284416245270.34967</v>
      </c>
      <c r="H16" s="53">
        <f t="shared" si="1"/>
        <v>1962.2367790824374</v>
      </c>
      <c r="I16" s="53">
        <f t="shared" si="0"/>
        <v>117.2967888344362</v>
      </c>
      <c r="J16" s="53">
        <f t="shared" si="0"/>
        <v>284.41624527034969</v>
      </c>
    </row>
    <row r="17" spans="1:10" x14ac:dyDescent="0.2">
      <c r="A17" s="41">
        <v>2007</v>
      </c>
      <c r="B17" s="41" t="s">
        <v>16</v>
      </c>
      <c r="C17" s="41" t="s">
        <v>22</v>
      </c>
      <c r="D17" s="72">
        <v>1972260178498.2852</v>
      </c>
      <c r="E17" s="73">
        <v>113438497901.66846</v>
      </c>
      <c r="F17" s="71">
        <v>296499744179.81995</v>
      </c>
      <c r="H17" s="53">
        <f t="shared" si="1"/>
        <v>1972.2601784982851</v>
      </c>
      <c r="I17" s="53">
        <f t="shared" si="0"/>
        <v>113.43849790166846</v>
      </c>
      <c r="J17" s="53">
        <f t="shared" si="0"/>
        <v>296.49974417981997</v>
      </c>
    </row>
    <row r="18" spans="1:10" x14ac:dyDescent="0.2">
      <c r="A18" s="41">
        <v>2008</v>
      </c>
      <c r="B18" s="41" t="s">
        <v>16</v>
      </c>
      <c r="C18" s="41" t="s">
        <v>22</v>
      </c>
      <c r="D18" s="72">
        <v>1942245641136.5735</v>
      </c>
      <c r="E18" s="73">
        <v>111475743286.83896</v>
      </c>
      <c r="F18" s="71">
        <v>302697997346.07538</v>
      </c>
      <c r="H18" s="53">
        <f t="shared" si="1"/>
        <v>1942.2456411365736</v>
      </c>
      <c r="I18" s="53">
        <f t="shared" si="0"/>
        <v>111.47574328683896</v>
      </c>
      <c r="J18" s="53">
        <f t="shared" si="0"/>
        <v>302.69799734607534</v>
      </c>
    </row>
    <row r="19" spans="1:10" x14ac:dyDescent="0.2">
      <c r="A19" s="41">
        <v>2009</v>
      </c>
      <c r="B19" s="41" t="s">
        <v>16</v>
      </c>
      <c r="C19" s="41" t="s">
        <v>22</v>
      </c>
      <c r="D19" s="72">
        <v>1959948795182.1423</v>
      </c>
      <c r="E19" s="73">
        <v>109813084430.85556</v>
      </c>
      <c r="F19" s="71">
        <v>288558833016.73975</v>
      </c>
      <c r="H19" s="53">
        <f t="shared" si="1"/>
        <v>1959.9487951821422</v>
      </c>
      <c r="I19" s="53">
        <f t="shared" si="0"/>
        <v>109.81308443085555</v>
      </c>
      <c r="J19" s="53">
        <f t="shared" si="0"/>
        <v>288.55883301673975</v>
      </c>
    </row>
    <row r="20" spans="1:10" x14ac:dyDescent="0.2">
      <c r="A20" s="41">
        <v>2010</v>
      </c>
      <c r="B20" s="41" t="s">
        <v>16</v>
      </c>
      <c r="C20" s="41" t="s">
        <v>22</v>
      </c>
      <c r="D20" s="72">
        <v>1994722772486.2795</v>
      </c>
      <c r="E20" s="73">
        <v>107721457701.61227</v>
      </c>
      <c r="F20" s="71">
        <v>307270599672.03839</v>
      </c>
      <c r="H20" s="53">
        <f t="shared" si="1"/>
        <v>1994.7227724862794</v>
      </c>
      <c r="I20" s="53">
        <f t="shared" si="0"/>
        <v>107.72145770161228</v>
      </c>
      <c r="J20" s="53">
        <f t="shared" si="0"/>
        <v>307.27059967203837</v>
      </c>
    </row>
    <row r="21" spans="1:10" x14ac:dyDescent="0.2">
      <c r="A21" s="41">
        <v>2011</v>
      </c>
      <c r="B21" s="41" t="s">
        <v>16</v>
      </c>
      <c r="C21" s="41" t="s">
        <v>22</v>
      </c>
      <c r="D21" s="72">
        <v>2009907900651.5549</v>
      </c>
      <c r="E21" s="73">
        <v>104682405331.70035</v>
      </c>
      <c r="F21" s="71">
        <v>319435600795.73938</v>
      </c>
      <c r="H21" s="53">
        <f t="shared" si="1"/>
        <v>2009.9079006515549</v>
      </c>
      <c r="I21" s="53">
        <f t="shared" si="1"/>
        <v>104.68240533170035</v>
      </c>
      <c r="J21" s="53">
        <f t="shared" si="1"/>
        <v>319.43560079573933</v>
      </c>
    </row>
    <row r="22" spans="1:10" x14ac:dyDescent="0.2">
      <c r="A22" s="41">
        <v>2012</v>
      </c>
      <c r="B22" s="41" t="s">
        <v>16</v>
      </c>
      <c r="C22" s="41" t="s">
        <v>22</v>
      </c>
      <c r="D22" s="72">
        <v>1993872276813.207</v>
      </c>
      <c r="E22" s="73">
        <v>103195679388.61212</v>
      </c>
      <c r="F22" s="71">
        <v>322332819429.67432</v>
      </c>
      <c r="H22" s="53">
        <f t="shared" si="1"/>
        <v>1993.8722768132072</v>
      </c>
      <c r="I22" s="53">
        <f t="shared" si="1"/>
        <v>103.19567938861212</v>
      </c>
      <c r="J22" s="53">
        <f t="shared" si="1"/>
        <v>322.33281942967432</v>
      </c>
    </row>
    <row r="23" spans="1:10" x14ac:dyDescent="0.2">
      <c r="A23" s="41">
        <v>2013</v>
      </c>
      <c r="B23" s="41" t="s">
        <v>16</v>
      </c>
      <c r="C23" s="41" t="s">
        <v>22</v>
      </c>
      <c r="D23" s="72">
        <v>1987858322055.1777</v>
      </c>
      <c r="E23" s="73">
        <v>97492192926.648621</v>
      </c>
      <c r="F23" s="71">
        <v>315163077571.45795</v>
      </c>
      <c r="H23" s="53">
        <f t="shared" si="1"/>
        <v>1987.8583220551777</v>
      </c>
      <c r="I23" s="53">
        <f t="shared" si="1"/>
        <v>97.492192926648613</v>
      </c>
      <c r="J23" s="53">
        <f t="shared" si="1"/>
        <v>315.16307757145796</v>
      </c>
    </row>
    <row r="24" spans="1:10" x14ac:dyDescent="0.2">
      <c r="A24" s="41">
        <v>2014</v>
      </c>
      <c r="B24" s="41" t="s">
        <v>16</v>
      </c>
      <c r="C24" s="41" t="s">
        <v>22</v>
      </c>
      <c r="D24" s="72">
        <v>2013383316500.189</v>
      </c>
      <c r="E24" s="73">
        <v>89532907920.665924</v>
      </c>
      <c r="F24" s="71">
        <v>322059446335.17261</v>
      </c>
      <c r="H24" s="53">
        <f t="shared" si="1"/>
        <v>2013.383316500189</v>
      </c>
      <c r="I24" s="53">
        <f t="shared" si="1"/>
        <v>89.53290792066592</v>
      </c>
      <c r="J24" s="53">
        <f t="shared" si="1"/>
        <v>322.05944633517259</v>
      </c>
    </row>
    <row r="25" spans="1:10" x14ac:dyDescent="0.2">
      <c r="A25" s="41">
        <v>2015</v>
      </c>
      <c r="B25" s="41" t="s">
        <v>16</v>
      </c>
      <c r="C25" s="41" t="s">
        <v>22</v>
      </c>
      <c r="D25" s="72">
        <v>2022753983951.4307</v>
      </c>
      <c r="E25" s="73">
        <v>86964363999.436935</v>
      </c>
      <c r="F25" s="71">
        <v>334409353365.59674</v>
      </c>
      <c r="H25" s="53">
        <f t="shared" si="1"/>
        <v>2022.7539839514304</v>
      </c>
      <c r="I25" s="53">
        <f t="shared" si="1"/>
        <v>86.964363999436927</v>
      </c>
      <c r="J25" s="53">
        <f t="shared" si="1"/>
        <v>334.40935336559676</v>
      </c>
    </row>
    <row r="26" spans="1:10" x14ac:dyDescent="0.2">
      <c r="A26" s="41">
        <v>2016</v>
      </c>
      <c r="B26" s="41" t="s">
        <v>16</v>
      </c>
      <c r="C26" s="41" t="s">
        <v>22</v>
      </c>
      <c r="D26" s="72">
        <v>2034993805507.9087</v>
      </c>
      <c r="E26" s="73">
        <v>89010753163.496368</v>
      </c>
      <c r="F26" s="71">
        <v>344445480176.98938</v>
      </c>
      <c r="H26" s="53">
        <f t="shared" si="1"/>
        <v>2034.9938055079085</v>
      </c>
      <c r="I26" s="53">
        <f t="shared" si="1"/>
        <v>89.010753163496375</v>
      </c>
      <c r="J26" s="53">
        <f t="shared" si="1"/>
        <v>344.44548017698941</v>
      </c>
    </row>
    <row r="27" spans="1:10" x14ac:dyDescent="0.2">
      <c r="A27" s="41">
        <v>2017</v>
      </c>
      <c r="B27" s="41" t="s">
        <v>16</v>
      </c>
      <c r="C27" s="41" t="s">
        <v>22</v>
      </c>
      <c r="D27" s="72">
        <v>2051622855552.1074</v>
      </c>
      <c r="E27" s="73">
        <v>84306293408.564453</v>
      </c>
      <c r="F27" s="71">
        <v>350660886395.83197</v>
      </c>
      <c r="H27" s="53">
        <f t="shared" si="1"/>
        <v>2051.6228555521075</v>
      </c>
      <c r="I27" s="53">
        <f t="shared" si="1"/>
        <v>84.306293408564457</v>
      </c>
      <c r="J27" s="53">
        <f t="shared" si="1"/>
        <v>350.66088639583194</v>
      </c>
    </row>
    <row r="28" spans="1:10" x14ac:dyDescent="0.2">
      <c r="A28" s="41">
        <v>2018</v>
      </c>
      <c r="B28" s="41" t="s">
        <v>16</v>
      </c>
      <c r="C28" s="41" t="s">
        <v>22</v>
      </c>
      <c r="D28" s="72">
        <v>2048194544121.3623</v>
      </c>
      <c r="E28" s="73">
        <v>84023851409.346802</v>
      </c>
      <c r="F28" s="71">
        <v>359076187212.19092</v>
      </c>
      <c r="H28" s="53">
        <f t="shared" si="1"/>
        <v>2048.1945441213625</v>
      </c>
      <c r="I28" s="53">
        <f t="shared" si="1"/>
        <v>84.023851409346804</v>
      </c>
      <c r="J28" s="53">
        <f t="shared" si="1"/>
        <v>359.07618721219092</v>
      </c>
    </row>
    <row r="29" spans="1:10" x14ac:dyDescent="0.2">
      <c r="A29" s="41">
        <v>2019</v>
      </c>
      <c r="B29" s="41" t="s">
        <v>16</v>
      </c>
      <c r="C29" s="41" t="s">
        <v>22</v>
      </c>
      <c r="D29" s="72">
        <v>2164877781076.6191</v>
      </c>
      <c r="E29" s="73">
        <v>79693752109.991379</v>
      </c>
      <c r="F29" s="71">
        <v>371521829480.3324</v>
      </c>
      <c r="H29" s="53">
        <f t="shared" si="1"/>
        <v>2164.8777810766192</v>
      </c>
      <c r="I29" s="53">
        <f t="shared" si="1"/>
        <v>79.693752109991365</v>
      </c>
      <c r="J29" s="53">
        <f t="shared" si="1"/>
        <v>371.52182948033237</v>
      </c>
    </row>
    <row r="30" spans="1:10" x14ac:dyDescent="0.2">
      <c r="A30" s="41">
        <v>2020</v>
      </c>
      <c r="B30" s="41" t="s">
        <v>16</v>
      </c>
      <c r="C30" s="41" t="s">
        <v>22</v>
      </c>
      <c r="D30" s="72">
        <v>1807398453910.1191</v>
      </c>
      <c r="E30" s="73">
        <v>75796440428.482803</v>
      </c>
      <c r="F30" s="71">
        <v>120380106333.50424</v>
      </c>
      <c r="H30" s="53">
        <f t="shared" si="1"/>
        <v>1807.3984539101191</v>
      </c>
      <c r="I30" s="53">
        <f t="shared" si="1"/>
        <v>75.796440428482811</v>
      </c>
      <c r="J30" s="53">
        <f t="shared" si="1"/>
        <v>120.38010633350424</v>
      </c>
    </row>
    <row r="31" spans="1:10" x14ac:dyDescent="0.2">
      <c r="A31" s="41">
        <v>2021</v>
      </c>
      <c r="B31" s="41" t="s">
        <v>16</v>
      </c>
      <c r="C31" s="41" t="s">
        <v>22</v>
      </c>
      <c r="D31" s="72">
        <v>1843953716841.0063</v>
      </c>
      <c r="E31" s="73">
        <v>80588415314.089767</v>
      </c>
      <c r="F31" s="71">
        <v>125972608965.97702</v>
      </c>
      <c r="H31" s="53">
        <f t="shared" ref="H31" si="2">D31/1000/1000/1000</f>
        <v>1843.9537168410061</v>
      </c>
      <c r="I31" s="53">
        <f t="shared" ref="I31" si="3">E31/1000/1000/1000</f>
        <v>80.588415314089758</v>
      </c>
      <c r="J31" s="53">
        <f t="shared" ref="J31" si="4">F31/1000/1000/1000</f>
        <v>125.972608965977</v>
      </c>
    </row>
    <row r="32" spans="1:10" x14ac:dyDescent="0.2">
      <c r="A32" s="41">
        <v>2022</v>
      </c>
      <c r="B32" s="41" t="s">
        <v>16</v>
      </c>
      <c r="C32" s="41" t="s">
        <v>22</v>
      </c>
      <c r="D32" s="72">
        <v>1862166965565.1223</v>
      </c>
      <c r="E32" s="73">
        <v>82795002683.357391</v>
      </c>
      <c r="F32" s="71">
        <v>244394758550.33228</v>
      </c>
      <c r="H32" s="53">
        <f t="shared" ref="H32" si="5">D32/1000/1000/1000</f>
        <v>1862.1669655651224</v>
      </c>
      <c r="I32" s="53">
        <f t="shared" ref="I32" si="6">E32/1000/1000/1000</f>
        <v>82.795002683357396</v>
      </c>
      <c r="J32" s="53">
        <f t="shared" ref="J32" si="7">F32/1000/1000/1000</f>
        <v>244.39475855033228</v>
      </c>
    </row>
    <row r="33" spans="1:10" x14ac:dyDescent="0.2">
      <c r="A33" s="68">
        <v>2023</v>
      </c>
      <c r="B33" s="68" t="s">
        <v>16</v>
      </c>
      <c r="C33" s="68" t="s">
        <v>22</v>
      </c>
      <c r="D33" s="72">
        <v>1900932880878.8584</v>
      </c>
      <c r="E33" s="73">
        <v>78976343635.697922</v>
      </c>
      <c r="F33" s="73">
        <v>290370893934.47034</v>
      </c>
      <c r="H33" s="53">
        <f t="shared" ref="H33" si="8">D33/1000/1000/1000</f>
        <v>1900.9328808788582</v>
      </c>
      <c r="I33" s="53">
        <f t="shared" ref="I33" si="9">E33/1000/1000/1000</f>
        <v>78.976343635697916</v>
      </c>
      <c r="J33" s="53">
        <f t="shared" ref="J33" si="10">F33/1000/1000/1000</f>
        <v>290.37089393447036</v>
      </c>
    </row>
    <row r="34" spans="1:10" x14ac:dyDescent="0.2">
      <c r="A34" s="68">
        <v>2024</v>
      </c>
      <c r="B34" s="68" t="s">
        <v>16</v>
      </c>
      <c r="C34" s="68" t="s">
        <v>22</v>
      </c>
      <c r="D34" s="72">
        <v>1867320587421.2651</v>
      </c>
      <c r="E34" s="73">
        <v>75047256949.515015</v>
      </c>
      <c r="F34" s="73">
        <v>305872536227.13416</v>
      </c>
      <c r="H34" s="53">
        <f t="shared" ref="H34" si="11">D34/1000/1000/1000</f>
        <v>1867.3205874212651</v>
      </c>
      <c r="I34" s="53">
        <f t="shared" ref="I34" si="12">E34/1000/1000/1000</f>
        <v>75.047256949515003</v>
      </c>
      <c r="J34" s="53">
        <f t="shared" ref="J34" si="13">F34/1000/1000/1000</f>
        <v>305.87253622713416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40"/>
  <sheetViews>
    <sheetView showGridLines="0" topLeftCell="A8" zoomScale="93" zoomScaleNormal="93" workbookViewId="0">
      <selection activeCell="B40" sqref="B40"/>
    </sheetView>
  </sheetViews>
  <sheetFormatPr baseColWidth="10" defaultColWidth="11.42578125" defaultRowHeight="12.75" x14ac:dyDescent="0.2"/>
  <cols>
    <col min="1" max="1" width="18" style="59" bestFit="1" customWidth="1"/>
    <col min="2" max="6" width="16.7109375" style="39" customWidth="1"/>
    <col min="7" max="7" width="16.7109375" style="38" bestFit="1" customWidth="1"/>
    <col min="8" max="10" width="16.7109375" style="38" customWidth="1"/>
    <col min="11" max="11" width="16.7109375" style="39" customWidth="1"/>
    <col min="12" max="16384" width="11.42578125" style="39"/>
  </cols>
  <sheetData>
    <row r="1" spans="1:21" ht="15.95" customHeight="1" x14ac:dyDescent="0.2">
      <c r="A1" s="54" t="s">
        <v>1</v>
      </c>
      <c r="B1" s="74" t="s">
        <v>26</v>
      </c>
      <c r="C1" s="75"/>
      <c r="D1" s="75"/>
      <c r="E1" s="75"/>
      <c r="F1" s="75"/>
    </row>
    <row r="2" spans="1:21" ht="15.95" customHeight="1" x14ac:dyDescent="0.2">
      <c r="A2" s="54" t="s">
        <v>2</v>
      </c>
      <c r="B2" s="76"/>
      <c r="C2" s="77"/>
      <c r="D2" s="77"/>
      <c r="E2" s="77"/>
      <c r="F2" s="77"/>
    </row>
    <row r="3" spans="1:21" ht="15.95" customHeight="1" x14ac:dyDescent="0.2">
      <c r="A3" s="54" t="s">
        <v>0</v>
      </c>
      <c r="B3" s="76" t="s">
        <v>30</v>
      </c>
      <c r="C3" s="77"/>
      <c r="D3" s="77"/>
      <c r="E3" s="77"/>
      <c r="F3" s="77"/>
      <c r="U3" s="39" t="str">
        <f>"Quelle: "&amp;Daten!B3</f>
        <v>Quelle: Umweltbundesamt, Daten und Rechenmodell TREMOD, Version 6.71B (11/2025)</v>
      </c>
    </row>
    <row r="4" spans="1:21" ht="26.25" customHeight="1" x14ac:dyDescent="0.2">
      <c r="A4" s="54" t="s">
        <v>3</v>
      </c>
      <c r="B4" s="80" t="s">
        <v>27</v>
      </c>
      <c r="C4" s="77"/>
      <c r="D4" s="77"/>
      <c r="E4" s="77"/>
      <c r="F4" s="77"/>
    </row>
    <row r="5" spans="1:21" ht="13.5" customHeight="1" x14ac:dyDescent="0.2">
      <c r="A5" s="54" t="s">
        <v>8</v>
      </c>
      <c r="B5" s="76" t="s">
        <v>17</v>
      </c>
      <c r="C5" s="77"/>
      <c r="D5" s="77"/>
      <c r="E5" s="77"/>
      <c r="F5" s="77"/>
    </row>
    <row r="6" spans="1:21" x14ac:dyDescent="0.2">
      <c r="A6" s="55" t="s">
        <v>9</v>
      </c>
      <c r="B6" s="78"/>
      <c r="C6" s="79"/>
      <c r="D6" s="79"/>
      <c r="E6" s="79"/>
      <c r="F6" s="79"/>
    </row>
    <row r="8" spans="1:21" ht="13.5" x14ac:dyDescent="0.25">
      <c r="A8" s="56"/>
      <c r="B8" s="13"/>
      <c r="C8" s="38"/>
      <c r="D8" s="14"/>
      <c r="E8" s="14"/>
      <c r="F8" s="14"/>
      <c r="H8" s="40" t="s">
        <v>14</v>
      </c>
    </row>
    <row r="9" spans="1:21" s="59" customFormat="1" ht="18.75" customHeight="1" x14ac:dyDescent="0.25">
      <c r="A9" s="57"/>
      <c r="B9" s="60"/>
      <c r="C9" s="61" t="s">
        <v>10</v>
      </c>
      <c r="D9" s="61" t="s">
        <v>11</v>
      </c>
      <c r="E9" s="61" t="s">
        <v>12</v>
      </c>
      <c r="F9" s="61" t="s">
        <v>13</v>
      </c>
      <c r="G9" s="62"/>
      <c r="H9" s="61" t="s">
        <v>10</v>
      </c>
      <c r="I9" s="61" t="s">
        <v>11</v>
      </c>
      <c r="J9" s="61" t="s">
        <v>12</v>
      </c>
      <c r="K9" s="61" t="s">
        <v>13</v>
      </c>
      <c r="L9" s="63"/>
      <c r="M9" s="63"/>
      <c r="N9" s="63"/>
      <c r="O9" s="63"/>
      <c r="P9" s="63"/>
      <c r="Q9" s="63"/>
      <c r="R9" s="63"/>
      <c r="S9" s="63"/>
      <c r="T9" s="63"/>
      <c r="U9" s="63"/>
    </row>
    <row r="10" spans="1:21" ht="18.75" customHeight="1" x14ac:dyDescent="0.2">
      <c r="A10" s="58"/>
      <c r="B10" s="31">
        <v>1995</v>
      </c>
      <c r="C10" s="50">
        <f>Tabelle1!H5</f>
        <v>1848.9333130197576</v>
      </c>
      <c r="D10" s="50">
        <f>Tabelle1!J5</f>
        <v>214.68856661683358</v>
      </c>
      <c r="E10" s="50">
        <f>Tabelle1!I5</f>
        <v>120.8632020267825</v>
      </c>
      <c r="F10" s="64">
        <f>C10+D10+E10</f>
        <v>2184.4850816633734</v>
      </c>
      <c r="H10" s="42">
        <f>C10/$C$10</f>
        <v>1</v>
      </c>
      <c r="I10" s="42">
        <f>D10/$D$10</f>
        <v>1</v>
      </c>
      <c r="J10" s="42">
        <f>E10/$E$10</f>
        <v>1</v>
      </c>
      <c r="K10" s="43">
        <f>F10/$F$10</f>
        <v>1</v>
      </c>
    </row>
    <row r="11" spans="1:21" ht="18.75" customHeight="1" x14ac:dyDescent="0.2">
      <c r="A11" s="58"/>
      <c r="B11" s="32"/>
      <c r="C11" s="51">
        <f>Tabelle1!H6</f>
        <v>1861.5691337193159</v>
      </c>
      <c r="D11" s="51">
        <f>Tabelle1!J6</f>
        <v>216.0520013540351</v>
      </c>
      <c r="E11" s="51">
        <f>Tabelle1!I6</f>
        <v>127.9029616777614</v>
      </c>
      <c r="F11" s="65">
        <f t="shared" ref="F11:F37" si="0">C11+D11+E11</f>
        <v>2205.5240967511127</v>
      </c>
      <c r="H11" s="44">
        <f t="shared" ref="H11:H29" si="1">C11/$C$10</f>
        <v>1.0068341138161012</v>
      </c>
      <c r="I11" s="44">
        <f>D11/$D$10</f>
        <v>1.0063507561612952</v>
      </c>
      <c r="J11" s="44">
        <f t="shared" ref="J11:J29" si="2">E11/$E$10</f>
        <v>1.0582456821673394</v>
      </c>
      <c r="K11" s="45">
        <f t="shared" ref="K11:K29" si="3">F11/$F$10</f>
        <v>1.0096311095298116</v>
      </c>
    </row>
    <row r="12" spans="1:21" ht="18.75" customHeight="1" x14ac:dyDescent="0.2">
      <c r="A12" s="58"/>
      <c r="B12" s="31"/>
      <c r="C12" s="50">
        <f>Tabelle1!H7</f>
        <v>1860.49561833179</v>
      </c>
      <c r="D12" s="50">
        <f>Tabelle1!J7</f>
        <v>217.09261488365408</v>
      </c>
      <c r="E12" s="50">
        <f>Tabelle1!I7</f>
        <v>120.12964465863317</v>
      </c>
      <c r="F12" s="64">
        <f t="shared" si="0"/>
        <v>2197.7178778740772</v>
      </c>
      <c r="H12" s="42">
        <f t="shared" si="1"/>
        <v>1.0062535004538093</v>
      </c>
      <c r="I12" s="42">
        <f t="shared" ref="I12:I29" si="4">D12/$D$10</f>
        <v>1.0111978402236534</v>
      </c>
      <c r="J12" s="42">
        <f t="shared" si="2"/>
        <v>0.99393068067163415</v>
      </c>
      <c r="K12" s="43">
        <f t="shared" si="3"/>
        <v>1.0060576271826163</v>
      </c>
    </row>
    <row r="13" spans="1:21" ht="18.75" customHeight="1" x14ac:dyDescent="0.2">
      <c r="A13" s="58"/>
      <c r="B13" s="32"/>
      <c r="C13" s="51">
        <f>Tabelle1!H8</f>
        <v>1885.2958824002376</v>
      </c>
      <c r="D13" s="51">
        <f>Tabelle1!J8</f>
        <v>221.17279756823785</v>
      </c>
      <c r="E13" s="51">
        <f>Tabelle1!I8</f>
        <v>124.11808815355026</v>
      </c>
      <c r="F13" s="65">
        <f t="shared" si="0"/>
        <v>2230.5867681220257</v>
      </c>
      <c r="H13" s="44">
        <f t="shared" si="1"/>
        <v>1.0196667825304586</v>
      </c>
      <c r="I13" s="44">
        <f t="shared" si="4"/>
        <v>1.0302029635466197</v>
      </c>
      <c r="J13" s="44">
        <f t="shared" si="2"/>
        <v>1.0269303317485043</v>
      </c>
      <c r="K13" s="45">
        <f t="shared" si="3"/>
        <v>1.0211041434183419</v>
      </c>
    </row>
    <row r="14" spans="1:21" ht="18.75" customHeight="1" x14ac:dyDescent="0.2">
      <c r="A14" s="58"/>
      <c r="B14" s="31"/>
      <c r="C14" s="50">
        <f>Tabelle1!H9</f>
        <v>1927.746337781173</v>
      </c>
      <c r="D14" s="50">
        <f>Tabelle1!J9</f>
        <v>233.1547537803838</v>
      </c>
      <c r="E14" s="50">
        <f>Tabelle1!I9</f>
        <v>122.99557793892814</v>
      </c>
      <c r="F14" s="64">
        <f t="shared" si="0"/>
        <v>2283.8966695004847</v>
      </c>
      <c r="H14" s="42">
        <f t="shared" si="1"/>
        <v>1.0426262127500394</v>
      </c>
      <c r="I14" s="42">
        <f t="shared" si="4"/>
        <v>1.0860138360162785</v>
      </c>
      <c r="J14" s="42">
        <f t="shared" si="2"/>
        <v>1.0176428877970081</v>
      </c>
      <c r="K14" s="43">
        <f t="shared" si="3"/>
        <v>1.0455080186500585</v>
      </c>
    </row>
    <row r="15" spans="1:21" ht="18.75" customHeight="1" x14ac:dyDescent="0.2">
      <c r="A15" s="58"/>
      <c r="B15" s="32">
        <v>2000</v>
      </c>
      <c r="C15" s="51">
        <f>Tabelle1!H10</f>
        <v>1927.6357706936542</v>
      </c>
      <c r="D15" s="51">
        <f>Tabelle1!J10</f>
        <v>244.84020714129511</v>
      </c>
      <c r="E15" s="51">
        <f>Tabelle1!I10</f>
        <v>126.0855509169948</v>
      </c>
      <c r="F15" s="65">
        <f t="shared" si="0"/>
        <v>2298.561528751944</v>
      </c>
      <c r="H15" s="44">
        <f t="shared" si="1"/>
        <v>1.042566412276577</v>
      </c>
      <c r="I15" s="44">
        <f t="shared" si="4"/>
        <v>1.1404436249196019</v>
      </c>
      <c r="J15" s="44">
        <f t="shared" si="2"/>
        <v>1.0432087583535563</v>
      </c>
      <c r="K15" s="45">
        <f t="shared" si="3"/>
        <v>1.0522212067485062</v>
      </c>
    </row>
    <row r="16" spans="1:21" ht="18.75" customHeight="1" x14ac:dyDescent="0.2">
      <c r="A16" s="58"/>
      <c r="B16" s="31"/>
      <c r="C16" s="50">
        <f>Tabelle1!H11</f>
        <v>1957.2681380600834</v>
      </c>
      <c r="D16" s="50">
        <f>Tabelle1!J11</f>
        <v>240.51501130556437</v>
      </c>
      <c r="E16" s="50">
        <f>Tabelle1!I11</f>
        <v>121.45778443890973</v>
      </c>
      <c r="F16" s="64">
        <f t="shared" si="0"/>
        <v>2319.2409338045572</v>
      </c>
      <c r="H16" s="42">
        <f t="shared" si="1"/>
        <v>1.058593148967276</v>
      </c>
      <c r="I16" s="42">
        <f t="shared" si="4"/>
        <v>1.1202972524141197</v>
      </c>
      <c r="J16" s="42">
        <f t="shared" si="2"/>
        <v>1.0049194659925977</v>
      </c>
      <c r="K16" s="43">
        <f t="shared" si="3"/>
        <v>1.0616876962320907</v>
      </c>
    </row>
    <row r="17" spans="1:12" ht="18.75" customHeight="1" x14ac:dyDescent="0.2">
      <c r="A17" s="58"/>
      <c r="B17" s="32"/>
      <c r="C17" s="51">
        <f>Tabelle1!H12</f>
        <v>1975.0966740529248</v>
      </c>
      <c r="D17" s="51">
        <f>Tabelle1!J12</f>
        <v>229.33894262714509</v>
      </c>
      <c r="E17" s="51">
        <f>Tabelle1!I12</f>
        <v>117.44457319131895</v>
      </c>
      <c r="F17" s="65">
        <f t="shared" si="0"/>
        <v>2321.8801898713887</v>
      </c>
      <c r="H17" s="44">
        <f t="shared" si="1"/>
        <v>1.0682357552566955</v>
      </c>
      <c r="I17" s="44">
        <f t="shared" si="4"/>
        <v>1.0682401314666135</v>
      </c>
      <c r="J17" s="44">
        <f t="shared" si="2"/>
        <v>0.97171489106580178</v>
      </c>
      <c r="K17" s="45">
        <f t="shared" si="3"/>
        <v>1.0628958784664237</v>
      </c>
    </row>
    <row r="18" spans="1:12" ht="18.75" customHeight="1" x14ac:dyDescent="0.2">
      <c r="A18" s="58"/>
      <c r="B18" s="31"/>
      <c r="C18" s="50">
        <f>Tabelle1!H13</f>
        <v>1948.9128560055424</v>
      </c>
      <c r="D18" s="50">
        <f>Tabelle1!J13</f>
        <v>235.88002753025776</v>
      </c>
      <c r="E18" s="50">
        <f>Tabelle1!I13</f>
        <v>124.39720797021415</v>
      </c>
      <c r="F18" s="64">
        <f t="shared" si="0"/>
        <v>2309.1900915060146</v>
      </c>
      <c r="H18" s="42">
        <f t="shared" si="1"/>
        <v>1.0540741747048161</v>
      </c>
      <c r="I18" s="42">
        <f t="shared" si="4"/>
        <v>1.0987079155977866</v>
      </c>
      <c r="J18" s="42">
        <f t="shared" si="2"/>
        <v>1.0292397179966202</v>
      </c>
      <c r="K18" s="43">
        <f t="shared" si="3"/>
        <v>1.0570866841295545</v>
      </c>
      <c r="L18" s="40" t="s">
        <v>18</v>
      </c>
    </row>
    <row r="19" spans="1:12" ht="18.75" customHeight="1" x14ac:dyDescent="0.2">
      <c r="A19" s="58"/>
      <c r="B19" s="32"/>
      <c r="C19" s="51">
        <f>Tabelle1!H14</f>
        <v>1986.0946002244252</v>
      </c>
      <c r="D19" s="51">
        <f>Tabelle1!J14</f>
        <v>259.3678405246863</v>
      </c>
      <c r="E19" s="51">
        <f>Tabelle1!I14</f>
        <v>117.60713433319516</v>
      </c>
      <c r="F19" s="65">
        <f t="shared" si="0"/>
        <v>2363.0695750823065</v>
      </c>
      <c r="H19" s="44">
        <f t="shared" si="1"/>
        <v>1.074184009903878</v>
      </c>
      <c r="I19" s="44">
        <f t="shared" si="4"/>
        <v>1.2081120322890517</v>
      </c>
      <c r="J19" s="44">
        <f t="shared" si="2"/>
        <v>0.97305989218400968</v>
      </c>
      <c r="K19" s="45">
        <f t="shared" si="3"/>
        <v>1.0817512991587703</v>
      </c>
      <c r="L19" s="61" t="s">
        <v>13</v>
      </c>
    </row>
    <row r="20" spans="1:12" ht="18.75" customHeight="1" x14ac:dyDescent="0.2">
      <c r="A20" s="58"/>
      <c r="B20" s="31">
        <v>2005</v>
      </c>
      <c r="C20" s="50">
        <f>Tabelle1!H15</f>
        <v>1952.0665033488769</v>
      </c>
      <c r="D20" s="50">
        <f>Tabelle1!J15</f>
        <v>274.45016949245428</v>
      </c>
      <c r="E20" s="50">
        <f>Tabelle1!I15</f>
        <v>119.94872801781109</v>
      </c>
      <c r="F20" s="64">
        <f t="shared" si="0"/>
        <v>2346.4654008591424</v>
      </c>
      <c r="H20" s="42">
        <f t="shared" si="1"/>
        <v>1.0557798324054628</v>
      </c>
      <c r="I20" s="42">
        <f t="shared" si="4"/>
        <v>1.278364161712815</v>
      </c>
      <c r="J20" s="42">
        <f t="shared" si="2"/>
        <v>0.99243380951657423</v>
      </c>
      <c r="K20" s="43">
        <f t="shared" si="3"/>
        <v>1.0741503435090658</v>
      </c>
      <c r="L20" s="43">
        <v>1</v>
      </c>
    </row>
    <row r="21" spans="1:12" ht="18.75" customHeight="1" x14ac:dyDescent="0.2">
      <c r="A21" s="58"/>
      <c r="B21" s="32"/>
      <c r="C21" s="51">
        <f>Tabelle1!H16</f>
        <v>1962.2367790824374</v>
      </c>
      <c r="D21" s="51">
        <f>Tabelle1!J16</f>
        <v>284.41624527034969</v>
      </c>
      <c r="E21" s="51">
        <f>Tabelle1!I16</f>
        <v>117.2967888344362</v>
      </c>
      <c r="F21" s="65">
        <f t="shared" si="0"/>
        <v>2363.9498131872228</v>
      </c>
      <c r="H21" s="44">
        <f t="shared" si="1"/>
        <v>1.0612804503357818</v>
      </c>
      <c r="I21" s="44">
        <f t="shared" si="4"/>
        <v>1.3247852447492601</v>
      </c>
      <c r="J21" s="44">
        <f t="shared" si="2"/>
        <v>0.97049215036057035</v>
      </c>
      <c r="K21" s="45">
        <f t="shared" si="3"/>
        <v>1.0821542490861034</v>
      </c>
      <c r="L21" s="46">
        <f t="shared" ref="L21:L31" si="5">F21/$F$20*100</f>
        <v>100.74513829701807</v>
      </c>
    </row>
    <row r="22" spans="1:12" ht="18.75" customHeight="1" x14ac:dyDescent="0.2">
      <c r="A22" s="58"/>
      <c r="B22" s="31"/>
      <c r="C22" s="50">
        <f>Tabelle1!H17</f>
        <v>1972.2601784982851</v>
      </c>
      <c r="D22" s="50">
        <f>Tabelle1!J17</f>
        <v>296.49974417981997</v>
      </c>
      <c r="E22" s="50">
        <f>Tabelle1!I17</f>
        <v>113.43849790166846</v>
      </c>
      <c r="F22" s="64">
        <f t="shared" si="0"/>
        <v>2382.1984205797735</v>
      </c>
      <c r="H22" s="42">
        <f t="shared" si="1"/>
        <v>1.0667016298587344</v>
      </c>
      <c r="I22" s="42">
        <f t="shared" si="4"/>
        <v>1.3810690939541241</v>
      </c>
      <c r="J22" s="42">
        <f t="shared" si="2"/>
        <v>0.93856935774820216</v>
      </c>
      <c r="K22" s="43">
        <f t="shared" si="3"/>
        <v>1.090507983128844</v>
      </c>
      <c r="L22" s="46">
        <f t="shared" si="5"/>
        <v>101.52284451786709</v>
      </c>
    </row>
    <row r="23" spans="1:12" ht="18.75" customHeight="1" x14ac:dyDescent="0.2">
      <c r="A23" s="58"/>
      <c r="B23" s="32"/>
      <c r="C23" s="51">
        <f>Tabelle1!H18</f>
        <v>1942.2456411365736</v>
      </c>
      <c r="D23" s="51">
        <f>Tabelle1!J18</f>
        <v>302.69799734607534</v>
      </c>
      <c r="E23" s="51">
        <f>Tabelle1!I18</f>
        <v>111.47574328683896</v>
      </c>
      <c r="F23" s="65">
        <f t="shared" si="0"/>
        <v>2356.4193817694882</v>
      </c>
      <c r="H23" s="44">
        <f t="shared" si="1"/>
        <v>1.0504681956129689</v>
      </c>
      <c r="I23" s="44">
        <f t="shared" si="4"/>
        <v>1.4099399987439341</v>
      </c>
      <c r="J23" s="44">
        <f t="shared" si="2"/>
        <v>0.9223298855025921</v>
      </c>
      <c r="K23" s="45">
        <f t="shared" si="3"/>
        <v>1.0787070150074889</v>
      </c>
      <c r="L23" s="46">
        <f t="shared" si="5"/>
        <v>100.42421170611343</v>
      </c>
    </row>
    <row r="24" spans="1:12" ht="18.75" customHeight="1" x14ac:dyDescent="0.2">
      <c r="A24" s="58"/>
      <c r="B24" s="31"/>
      <c r="C24" s="50">
        <f>Tabelle1!H19</f>
        <v>1959.9487951821422</v>
      </c>
      <c r="D24" s="50">
        <f>Tabelle1!J19</f>
        <v>288.55883301673975</v>
      </c>
      <c r="E24" s="50">
        <f>Tabelle1!I19</f>
        <v>109.81308443085555</v>
      </c>
      <c r="F24" s="64">
        <f t="shared" si="0"/>
        <v>2358.320712629738</v>
      </c>
      <c r="H24" s="42">
        <f t="shared" si="1"/>
        <v>1.0600429887766312</v>
      </c>
      <c r="I24" s="42">
        <f t="shared" si="4"/>
        <v>1.3440810452274641</v>
      </c>
      <c r="J24" s="42">
        <f t="shared" si="2"/>
        <v>0.90857335060940791</v>
      </c>
      <c r="K24" s="43">
        <f t="shared" si="3"/>
        <v>1.0795773944283462</v>
      </c>
      <c r="L24" s="46">
        <f t="shared" si="5"/>
        <v>100.50524127763634</v>
      </c>
    </row>
    <row r="25" spans="1:12" ht="18.75" customHeight="1" x14ac:dyDescent="0.2">
      <c r="A25" s="58"/>
      <c r="B25" s="32">
        <v>2010</v>
      </c>
      <c r="C25" s="51">
        <f>Tabelle1!H20</f>
        <v>1994.7227724862794</v>
      </c>
      <c r="D25" s="51">
        <f>Tabelle1!J20</f>
        <v>307.27059967203837</v>
      </c>
      <c r="E25" s="51">
        <f>Tabelle1!I20</f>
        <v>107.72145770161228</v>
      </c>
      <c r="F25" s="65">
        <f t="shared" si="0"/>
        <v>2409.7148298599304</v>
      </c>
      <c r="H25" s="44">
        <f t="shared" si="1"/>
        <v>1.0788505774869792</v>
      </c>
      <c r="I25" s="44">
        <f t="shared" si="4"/>
        <v>1.4312387683897532</v>
      </c>
      <c r="J25" s="44">
        <f t="shared" si="2"/>
        <v>0.89126761408937272</v>
      </c>
      <c r="K25" s="45">
        <f t="shared" si="3"/>
        <v>1.1031042739028716</v>
      </c>
      <c r="L25" s="46">
        <f t="shared" si="5"/>
        <v>102.69551935339125</v>
      </c>
    </row>
    <row r="26" spans="1:12" ht="18.75" customHeight="1" x14ac:dyDescent="0.2">
      <c r="A26" s="58"/>
      <c r="B26" s="31"/>
      <c r="C26" s="50">
        <f>Tabelle1!H21</f>
        <v>2009.9079006515549</v>
      </c>
      <c r="D26" s="50">
        <f>Tabelle1!J21</f>
        <v>319.43560079573933</v>
      </c>
      <c r="E26" s="50">
        <f>Tabelle1!I21</f>
        <v>104.68240533170035</v>
      </c>
      <c r="F26" s="64">
        <f t="shared" si="0"/>
        <v>2434.0259067789948</v>
      </c>
      <c r="H26" s="42">
        <f t="shared" si="1"/>
        <v>1.0870634903369698</v>
      </c>
      <c r="I26" s="42">
        <f t="shared" si="4"/>
        <v>1.4879022475652068</v>
      </c>
      <c r="J26" s="42">
        <f t="shared" si="2"/>
        <v>0.8661230513196515</v>
      </c>
      <c r="K26" s="43">
        <f t="shared" si="3"/>
        <v>1.1142332475558079</v>
      </c>
      <c r="L26" s="46">
        <f t="shared" si="5"/>
        <v>103.73159160530527</v>
      </c>
    </row>
    <row r="27" spans="1:12" ht="18.75" customHeight="1" x14ac:dyDescent="0.2">
      <c r="A27" s="58"/>
      <c r="B27" s="32"/>
      <c r="C27" s="51">
        <f>Tabelle1!H22</f>
        <v>1993.8722768132072</v>
      </c>
      <c r="D27" s="51">
        <f>Tabelle1!J22</f>
        <v>322.33281942967432</v>
      </c>
      <c r="E27" s="51">
        <f>Tabelle1!I22</f>
        <v>103.19567938861212</v>
      </c>
      <c r="F27" s="65">
        <f t="shared" si="0"/>
        <v>2419.4007756314936</v>
      </c>
      <c r="H27" s="44">
        <f t="shared" si="1"/>
        <v>1.0783905848701103</v>
      </c>
      <c r="I27" s="44">
        <f t="shared" si="4"/>
        <v>1.501397230924548</v>
      </c>
      <c r="J27" s="44">
        <f t="shared" si="2"/>
        <v>0.85382215312932574</v>
      </c>
      <c r="K27" s="45">
        <f>F27/$F$10</f>
        <v>1.1075382459418053</v>
      </c>
      <c r="L27" s="46">
        <f t="shared" si="5"/>
        <v>103.10830812786101</v>
      </c>
    </row>
    <row r="28" spans="1:12" ht="18.75" customHeight="1" x14ac:dyDescent="0.2">
      <c r="A28" s="58"/>
      <c r="B28" s="31"/>
      <c r="C28" s="50">
        <f>Tabelle1!H23</f>
        <v>1987.8583220551777</v>
      </c>
      <c r="D28" s="50">
        <f>Tabelle1!J23</f>
        <v>315.16307757145796</v>
      </c>
      <c r="E28" s="50">
        <f>Tabelle1!I23</f>
        <v>97.492192926648613</v>
      </c>
      <c r="F28" s="64">
        <f t="shared" si="0"/>
        <v>2400.5135925532841</v>
      </c>
      <c r="H28" s="42">
        <f t="shared" si="1"/>
        <v>1.0751379230700981</v>
      </c>
      <c r="I28" s="42">
        <f t="shared" si="4"/>
        <v>1.4680012193380876</v>
      </c>
      <c r="J28" s="42">
        <f t="shared" si="2"/>
        <v>0.80663255061739114</v>
      </c>
      <c r="K28" s="43">
        <f t="shared" si="3"/>
        <v>1.0988921886916325</v>
      </c>
      <c r="L28" s="46">
        <f t="shared" si="5"/>
        <v>102.30338754086688</v>
      </c>
    </row>
    <row r="29" spans="1:12" ht="18.75" customHeight="1" x14ac:dyDescent="0.2">
      <c r="A29" s="58"/>
      <c r="B29" s="32"/>
      <c r="C29" s="51">
        <f>Tabelle1!H24</f>
        <v>2013.383316500189</v>
      </c>
      <c r="D29" s="51">
        <f>Tabelle1!J24</f>
        <v>322.05944633517259</v>
      </c>
      <c r="E29" s="51">
        <f>Tabelle1!I24</f>
        <v>89.53290792066592</v>
      </c>
      <c r="F29" s="65">
        <f t="shared" si="0"/>
        <v>2424.9756707560273</v>
      </c>
      <c r="H29" s="44">
        <f t="shared" si="1"/>
        <v>1.0889431773025089</v>
      </c>
      <c r="I29" s="44">
        <f t="shared" si="4"/>
        <v>1.5001238836810984</v>
      </c>
      <c r="J29" s="44">
        <f t="shared" si="2"/>
        <v>0.74077888405460257</v>
      </c>
      <c r="K29" s="45">
        <f t="shared" si="3"/>
        <v>1.1100902867734546</v>
      </c>
      <c r="L29" s="46">
        <f t="shared" si="5"/>
        <v>103.34589505850541</v>
      </c>
    </row>
    <row r="30" spans="1:12" ht="18.75" customHeight="1" x14ac:dyDescent="0.2">
      <c r="A30" s="58"/>
      <c r="B30" s="31">
        <v>2015</v>
      </c>
      <c r="C30" s="50">
        <f>Tabelle1!H25</f>
        <v>2022.7539839514304</v>
      </c>
      <c r="D30" s="50">
        <f>Tabelle1!J25</f>
        <v>334.40935336559676</v>
      </c>
      <c r="E30" s="50">
        <f>Tabelle1!I25</f>
        <v>86.964363999436927</v>
      </c>
      <c r="F30" s="64">
        <f t="shared" si="0"/>
        <v>2444.127701316464</v>
      </c>
      <c r="H30" s="42">
        <f t="shared" ref="H30:H35" si="6">C30/$C$10</f>
        <v>1.0940113251828327</v>
      </c>
      <c r="I30" s="42">
        <f t="shared" ref="I30:I35" si="7">D30/$D$10</f>
        <v>1.5576486379101659</v>
      </c>
      <c r="J30" s="42">
        <f t="shared" ref="J30:J35" si="8">E30/$E$10</f>
        <v>0.71952722202549446</v>
      </c>
      <c r="K30" s="43">
        <f t="shared" ref="K30:K35" si="9">F30/$F$10</f>
        <v>1.1188575842575157</v>
      </c>
      <c r="L30" s="46">
        <f t="shared" si="5"/>
        <v>104.16210272785456</v>
      </c>
    </row>
    <row r="31" spans="1:12" ht="18.75" customHeight="1" x14ac:dyDescent="0.2">
      <c r="A31" s="58"/>
      <c r="B31" s="32"/>
      <c r="C31" s="51">
        <f>Tabelle1!H26</f>
        <v>2034.9938055079085</v>
      </c>
      <c r="D31" s="51">
        <f>Tabelle1!J26</f>
        <v>344.44548017698941</v>
      </c>
      <c r="E31" s="51">
        <f>Tabelle1!I26</f>
        <v>89.010753163496375</v>
      </c>
      <c r="F31" s="65">
        <f t="shared" si="0"/>
        <v>2468.4500388483943</v>
      </c>
      <c r="H31" s="44">
        <f t="shared" si="6"/>
        <v>1.1006312619162391</v>
      </c>
      <c r="I31" s="44">
        <f t="shared" si="7"/>
        <v>1.6043960123490884</v>
      </c>
      <c r="J31" s="44">
        <f t="shared" si="8"/>
        <v>0.73645867121551334</v>
      </c>
      <c r="K31" s="45">
        <f t="shared" si="9"/>
        <v>1.1299917127238042</v>
      </c>
      <c r="L31" s="46">
        <f t="shared" si="5"/>
        <v>105.19865487658961</v>
      </c>
    </row>
    <row r="32" spans="1:12" ht="18.75" customHeight="1" x14ac:dyDescent="0.2">
      <c r="A32" s="58"/>
      <c r="B32" s="31"/>
      <c r="C32" s="50">
        <f>Tabelle1!H27</f>
        <v>2051.6228555521075</v>
      </c>
      <c r="D32" s="50">
        <f>Tabelle1!J27</f>
        <v>350.66088639583194</v>
      </c>
      <c r="E32" s="50">
        <f>Tabelle1!I27</f>
        <v>84.306293408564457</v>
      </c>
      <c r="F32" s="64">
        <f t="shared" si="0"/>
        <v>2486.5900353565039</v>
      </c>
      <c r="H32" s="42">
        <f t="shared" si="6"/>
        <v>1.1096251233644054</v>
      </c>
      <c r="I32" s="42">
        <f t="shared" si="7"/>
        <v>1.6333468145123704</v>
      </c>
      <c r="J32" s="42">
        <f t="shared" si="8"/>
        <v>0.69753483272669481</v>
      </c>
      <c r="K32" s="43">
        <f t="shared" si="9"/>
        <v>1.1382957275510863</v>
      </c>
      <c r="L32" s="46">
        <f>F32/$F$20*100</f>
        <v>105.97173239571551</v>
      </c>
    </row>
    <row r="33" spans="1:12" ht="18.75" customHeight="1" x14ac:dyDescent="0.2">
      <c r="A33" s="58"/>
      <c r="B33" s="32"/>
      <c r="C33" s="51">
        <f>Tabelle1!H28</f>
        <v>2048.1945441213625</v>
      </c>
      <c r="D33" s="51">
        <f>Tabelle1!J28</f>
        <v>359.07618721219092</v>
      </c>
      <c r="E33" s="51">
        <f>Tabelle1!I28</f>
        <v>84.023851409346804</v>
      </c>
      <c r="F33" s="65">
        <f t="shared" si="0"/>
        <v>2491.2945827428998</v>
      </c>
      <c r="H33" s="44">
        <f t="shared" si="6"/>
        <v>1.1077709129358282</v>
      </c>
      <c r="I33" s="44">
        <f t="shared" si="7"/>
        <v>1.6725445275018014</v>
      </c>
      <c r="J33" s="44">
        <f t="shared" si="8"/>
        <v>0.69519795934851758</v>
      </c>
      <c r="K33" s="45">
        <f t="shared" si="9"/>
        <v>1.1404493460060192</v>
      </c>
      <c r="L33" s="46">
        <f>F33/$F$20*100</f>
        <v>106.17222746309105</v>
      </c>
    </row>
    <row r="34" spans="1:12" ht="18.75" customHeight="1" x14ac:dyDescent="0.2">
      <c r="A34" s="58"/>
      <c r="B34" s="49" t="s">
        <v>28</v>
      </c>
      <c r="C34" s="52">
        <f>Tabelle1!H29</f>
        <v>2164.8777810766192</v>
      </c>
      <c r="D34" s="52">
        <f>Tabelle1!J29</f>
        <v>371.52182948033237</v>
      </c>
      <c r="E34" s="52">
        <f>Tabelle1!I29</f>
        <v>79.693752109991365</v>
      </c>
      <c r="F34" s="66">
        <f t="shared" si="0"/>
        <v>2616.0933626669425</v>
      </c>
      <c r="H34" s="42">
        <f t="shared" si="6"/>
        <v>1.1708793204341412</v>
      </c>
      <c r="I34" s="42">
        <f>D34/$D$10</f>
        <v>1.730515207842473</v>
      </c>
      <c r="J34" s="42">
        <f t="shared" si="8"/>
        <v>0.65937151071284494</v>
      </c>
      <c r="K34" s="67">
        <f>F34/$F$10</f>
        <v>1.1975789556204803</v>
      </c>
      <c r="L34" s="46">
        <f>F34/$F$20*100</f>
        <v>111.49081344685831</v>
      </c>
    </row>
    <row r="35" spans="1:12" ht="15" customHeight="1" x14ac:dyDescent="0.2">
      <c r="B35" s="32">
        <v>2020</v>
      </c>
      <c r="C35" s="51">
        <f>Tabelle1!H30</f>
        <v>1807.3984539101191</v>
      </c>
      <c r="D35" s="51">
        <f>Tabelle1!J30</f>
        <v>120.38010633350424</v>
      </c>
      <c r="E35" s="51">
        <f>Tabelle1!I30</f>
        <v>75.796440428482811</v>
      </c>
      <c r="F35" s="65">
        <f t="shared" si="0"/>
        <v>2003.5750006721062</v>
      </c>
      <c r="H35" s="44">
        <f t="shared" si="6"/>
        <v>0.97753577221138277</v>
      </c>
      <c r="I35" s="44">
        <f t="shared" si="7"/>
        <v>0.56071968913162107</v>
      </c>
      <c r="J35" s="44">
        <f t="shared" si="8"/>
        <v>0.6271258675712299</v>
      </c>
      <c r="K35" s="45">
        <f t="shared" si="9"/>
        <v>0.91718410782026782</v>
      </c>
      <c r="L35" s="47">
        <f>F35/$F$20*100</f>
        <v>85.386939860204663</v>
      </c>
    </row>
    <row r="36" spans="1:12" ht="15" customHeight="1" x14ac:dyDescent="0.2">
      <c r="B36" s="31"/>
      <c r="C36" s="50">
        <f>Tabelle1!H31</f>
        <v>1843.9537168410061</v>
      </c>
      <c r="D36" s="50">
        <f>Tabelle1!J31</f>
        <v>125.972608965977</v>
      </c>
      <c r="E36" s="50">
        <f>Tabelle1!I31</f>
        <v>80.588415314089758</v>
      </c>
      <c r="F36" s="66">
        <f t="shared" si="0"/>
        <v>2050.5147411210728</v>
      </c>
      <c r="H36" s="42">
        <f t="shared" ref="H36:H37" si="10">C36/$C$10</f>
        <v>0.99730677350898145</v>
      </c>
      <c r="I36" s="42">
        <f t="shared" ref="I36:I37" si="11">D36/$D$10</f>
        <v>0.58676906251280347</v>
      </c>
      <c r="J36" s="42">
        <f t="shared" ref="J36:J37" si="12">E36/$E$10</f>
        <v>0.6667737902246863</v>
      </c>
      <c r="K36" s="43">
        <f t="shared" ref="K36:K37" si="13">F36/$F$10</f>
        <v>0.93867189038421395</v>
      </c>
      <c r="L36" s="47">
        <f t="shared" ref="L36:L37" si="14">F36/$F$20*100</f>
        <v>87.387384462191122</v>
      </c>
    </row>
    <row r="37" spans="1:12" ht="15" customHeight="1" x14ac:dyDescent="0.2">
      <c r="B37" s="32"/>
      <c r="C37" s="51">
        <f>Tabelle1!H32</f>
        <v>1862.1669655651224</v>
      </c>
      <c r="D37" s="51">
        <f>Tabelle1!J32</f>
        <v>244.39475855033228</v>
      </c>
      <c r="E37" s="51">
        <f>Tabelle1!I32</f>
        <v>82.795002683357396</v>
      </c>
      <c r="F37" s="65">
        <f t="shared" si="0"/>
        <v>2189.3567267988119</v>
      </c>
      <c r="H37" s="44">
        <f t="shared" si="10"/>
        <v>1.0071574525983042</v>
      </c>
      <c r="I37" s="44">
        <f t="shared" si="11"/>
        <v>1.1383687655175274</v>
      </c>
      <c r="J37" s="44">
        <f t="shared" si="12"/>
        <v>0.68503069002764427</v>
      </c>
      <c r="K37" s="45">
        <f t="shared" si="13"/>
        <v>1.0022301114236629</v>
      </c>
      <c r="L37" s="47">
        <f t="shared" si="14"/>
        <v>93.304453839259409</v>
      </c>
    </row>
    <row r="38" spans="1:12" ht="16.5" customHeight="1" x14ac:dyDescent="0.2">
      <c r="A38" s="39"/>
      <c r="B38" s="31"/>
      <c r="C38" s="50">
        <f>Tabelle1!H33</f>
        <v>1900.9328808788582</v>
      </c>
      <c r="D38" s="50">
        <f>Tabelle1!J33</f>
        <v>290.37089393447036</v>
      </c>
      <c r="E38" s="50">
        <f>Tabelle1!I33</f>
        <v>78.976343635697916</v>
      </c>
      <c r="F38" s="66">
        <f t="shared" ref="F38:F39" si="15">C38+D38+E38</f>
        <v>2270.2801184490263</v>
      </c>
      <c r="G38" s="69"/>
      <c r="H38" s="42">
        <f t="shared" ref="H38:H39" si="16">C38/$C$10</f>
        <v>1.0281240905190749</v>
      </c>
      <c r="I38" s="42">
        <f t="shared" ref="I38:I39" si="17">D38/$D$10</f>
        <v>1.3525214617167349</v>
      </c>
      <c r="J38" s="42">
        <f t="shared" ref="J38:J39" si="18">E38/$E$10</f>
        <v>0.65343580437491033</v>
      </c>
      <c r="K38" s="43">
        <f t="shared" ref="K38:K39" si="19">F38/$F$10</f>
        <v>1.0392747185621998</v>
      </c>
      <c r="L38" s="47">
        <f t="shared" ref="L38:L39" si="20">F38/$F$20*100</f>
        <v>96.753189610968846</v>
      </c>
    </row>
    <row r="39" spans="1:12" x14ac:dyDescent="0.2">
      <c r="B39" s="32"/>
      <c r="C39" s="51">
        <f>Tabelle1!H34</f>
        <v>1867.3205874212651</v>
      </c>
      <c r="D39" s="51">
        <f>Tabelle1!J34</f>
        <v>305.87253622713416</v>
      </c>
      <c r="E39" s="51">
        <f>Tabelle1!I34</f>
        <v>75.047256949515003</v>
      </c>
      <c r="F39" s="65">
        <f t="shared" si="15"/>
        <v>2248.2403805979143</v>
      </c>
      <c r="H39" s="44">
        <f t="shared" si="16"/>
        <v>1.0099448012927392</v>
      </c>
      <c r="I39" s="44">
        <f t="shared" si="17"/>
        <v>1.4247267148280029</v>
      </c>
      <c r="J39" s="44">
        <f t="shared" si="18"/>
        <v>0.62092726066354764</v>
      </c>
      <c r="K39" s="45">
        <f t="shared" si="19"/>
        <v>1.0291855043871458</v>
      </c>
      <c r="L39" s="47">
        <f t="shared" si="20"/>
        <v>95.813915678225484</v>
      </c>
    </row>
    <row r="40" spans="1:12" x14ac:dyDescent="0.2">
      <c r="B40" s="31">
        <v>2025</v>
      </c>
      <c r="C40" s="50" t="e">
        <f>NA()</f>
        <v>#N/A</v>
      </c>
      <c r="D40" s="50" t="e">
        <f>NA()</f>
        <v>#N/A</v>
      </c>
      <c r="E40" s="50" t="e">
        <f>NA()</f>
        <v>#N/A</v>
      </c>
      <c r="F40" s="50" t="e">
        <f>NA()</f>
        <v>#N/A</v>
      </c>
    </row>
  </sheetData>
  <sheetProtection selectLockedCells="1"/>
  <mergeCells count="6">
    <mergeCell ref="B1:F1"/>
    <mergeCell ref="B5:F5"/>
    <mergeCell ref="B6:F6"/>
    <mergeCell ref="B4:F4"/>
    <mergeCell ref="B3:F3"/>
    <mergeCell ref="B2:F2"/>
  </mergeCells>
  <phoneticPr fontId="19" type="noConversion"/>
  <conditionalFormatting sqref="G9 L9:U9">
    <cfRule type="cellIs" dxfId="0" priority="3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85" orientation="landscape" r:id="rId1"/>
  <headerFooter alignWithMargins="0"/>
  <ignoredErrors>
    <ignoredError sqref="J3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30" zoomScaleNormal="130" workbookViewId="0">
      <selection activeCell="P14" sqref="P14"/>
    </sheetView>
  </sheetViews>
  <sheetFormatPr baseColWidth="10" defaultRowHeight="12.75" x14ac:dyDescent="0.2"/>
  <cols>
    <col min="1" max="1" width="3.28515625" style="34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9.28515625" style="1" customWidth="1"/>
    <col min="12" max="12" width="1.7109375" style="1" customWidth="1"/>
    <col min="13" max="13" width="14" style="1" customWidth="1"/>
    <col min="14" max="14" width="2" style="1" customWidth="1"/>
    <col min="15" max="15" width="9.5703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5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5"/>
    </row>
    <row r="2" spans="1:25" ht="20.25" customHeight="1" x14ac:dyDescent="0.2">
      <c r="A2" s="3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26"/>
      <c r="Q2" s="84" t="s">
        <v>7</v>
      </c>
      <c r="R2" s="85"/>
      <c r="S2" s="85"/>
      <c r="T2" s="85"/>
      <c r="U2" s="85"/>
      <c r="V2" s="85"/>
      <c r="W2" s="85"/>
      <c r="X2" s="85"/>
      <c r="Y2" s="86"/>
    </row>
    <row r="3" spans="1:25" ht="18.75" customHeight="1" x14ac:dyDescent="0.3">
      <c r="A3" s="36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O3" s="26"/>
      <c r="Q3" s="16"/>
      <c r="R3" s="17"/>
      <c r="S3" s="22"/>
      <c r="T3" s="17"/>
      <c r="U3" s="17"/>
      <c r="V3" s="22"/>
      <c r="W3" s="17"/>
      <c r="X3" s="17"/>
      <c r="Y3" s="18"/>
    </row>
    <row r="4" spans="1:25" ht="15.95" customHeight="1" x14ac:dyDescent="0.2">
      <c r="A4" s="3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26"/>
      <c r="Q4" s="16"/>
      <c r="R4" s="17"/>
      <c r="S4" s="17"/>
      <c r="T4" s="17"/>
      <c r="U4" s="17"/>
      <c r="V4" s="17"/>
      <c r="W4" s="17"/>
      <c r="X4" s="17"/>
      <c r="Y4" s="18"/>
    </row>
    <row r="5" spans="1:25" ht="7.5" customHeight="1" x14ac:dyDescent="0.2">
      <c r="A5" s="3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26"/>
      <c r="Q5" s="16"/>
      <c r="R5" s="17"/>
      <c r="S5" s="17"/>
      <c r="T5" s="17"/>
      <c r="U5" s="17"/>
      <c r="V5" s="17"/>
      <c r="W5" s="17"/>
      <c r="X5" s="17"/>
      <c r="Y5" s="18"/>
    </row>
    <row r="6" spans="1:25" ht="16.5" customHeight="1" x14ac:dyDescent="0.2">
      <c r="A6" s="36"/>
      <c r="C6" s="4"/>
      <c r="O6" s="26"/>
      <c r="Q6" s="16"/>
      <c r="R6" s="17"/>
      <c r="S6" s="17"/>
      <c r="T6" s="17"/>
      <c r="U6" s="17"/>
      <c r="V6" s="17"/>
      <c r="W6" s="17"/>
      <c r="X6" s="17"/>
      <c r="Y6" s="18"/>
    </row>
    <row r="7" spans="1:25" ht="16.5" customHeight="1" x14ac:dyDescent="0.2">
      <c r="A7" s="36"/>
      <c r="C7" s="4"/>
      <c r="O7" s="26"/>
      <c r="Q7" s="16"/>
      <c r="R7" s="17"/>
      <c r="S7" s="17"/>
      <c r="T7" s="17"/>
      <c r="U7" s="17"/>
      <c r="V7" s="17"/>
      <c r="W7" s="17"/>
      <c r="X7" s="17"/>
      <c r="Y7" s="18"/>
    </row>
    <row r="8" spans="1:25" ht="16.5" customHeight="1" x14ac:dyDescent="0.2">
      <c r="A8" s="36"/>
      <c r="C8" s="4"/>
      <c r="O8" s="26"/>
      <c r="Q8" s="16"/>
      <c r="R8" s="17"/>
      <c r="S8" s="17"/>
      <c r="T8" s="17"/>
      <c r="U8" s="17"/>
      <c r="V8" s="17"/>
      <c r="W8" s="17"/>
      <c r="X8" s="17"/>
      <c r="Y8" s="18"/>
    </row>
    <row r="9" spans="1:25" ht="16.5" customHeight="1" x14ac:dyDescent="0.2">
      <c r="A9" s="36"/>
      <c r="C9" s="4"/>
      <c r="O9" s="26"/>
      <c r="Q9" s="16"/>
      <c r="R9" s="17"/>
      <c r="S9" s="17"/>
      <c r="T9" s="17"/>
      <c r="U9" s="17"/>
      <c r="V9" s="17"/>
      <c r="W9" s="17"/>
      <c r="X9" s="17"/>
      <c r="Y9" s="18"/>
    </row>
    <row r="10" spans="1:25" ht="16.5" customHeight="1" x14ac:dyDescent="0.2">
      <c r="A10" s="36"/>
      <c r="C10" s="4"/>
      <c r="O10" s="26"/>
      <c r="Q10" s="16"/>
      <c r="R10" s="17"/>
      <c r="S10" s="17"/>
      <c r="T10" s="17"/>
      <c r="U10" s="17"/>
      <c r="V10" s="17"/>
      <c r="W10" s="17"/>
      <c r="X10" s="17"/>
      <c r="Y10" s="18"/>
    </row>
    <row r="11" spans="1:25" ht="16.5" customHeight="1" x14ac:dyDescent="0.2">
      <c r="A11" s="36"/>
      <c r="C11" s="4"/>
      <c r="O11" s="26"/>
      <c r="Q11" s="16"/>
      <c r="R11" s="22" t="s">
        <v>4</v>
      </c>
      <c r="S11" s="17"/>
      <c r="T11" s="17"/>
      <c r="U11" s="17"/>
      <c r="V11" s="17"/>
      <c r="W11" s="17"/>
      <c r="X11" s="17"/>
      <c r="Y11" s="18"/>
    </row>
    <row r="12" spans="1:25" ht="16.5" customHeight="1" x14ac:dyDescent="0.2">
      <c r="A12" s="36"/>
      <c r="C12" s="4"/>
      <c r="O12" s="26"/>
      <c r="Q12" s="16"/>
      <c r="R12" s="17"/>
      <c r="S12" s="17"/>
      <c r="T12" s="17"/>
      <c r="U12" s="17"/>
      <c r="V12" s="17"/>
      <c r="W12" s="17"/>
      <c r="X12" s="17"/>
      <c r="Y12" s="18"/>
    </row>
    <row r="13" spans="1:25" ht="17.25" customHeight="1" x14ac:dyDescent="0.2">
      <c r="A13" s="36"/>
      <c r="C13" s="4"/>
      <c r="O13" s="26"/>
      <c r="Q13" s="16"/>
      <c r="R13" s="22" t="s">
        <v>5</v>
      </c>
      <c r="S13" s="17"/>
      <c r="T13" s="17"/>
      <c r="U13" s="17"/>
      <c r="V13" s="17"/>
      <c r="W13" s="17"/>
      <c r="X13" s="17"/>
      <c r="Y13" s="18"/>
    </row>
    <row r="14" spans="1:25" ht="16.5" customHeight="1" x14ac:dyDescent="0.2">
      <c r="A14" s="36"/>
      <c r="C14" s="4"/>
      <c r="O14" s="26"/>
      <c r="Q14" s="16"/>
      <c r="R14" s="17"/>
      <c r="S14" s="17"/>
      <c r="T14" s="17"/>
      <c r="U14" s="17"/>
      <c r="V14" s="17"/>
      <c r="W14" s="17"/>
      <c r="X14" s="17"/>
      <c r="Y14" s="18"/>
    </row>
    <row r="15" spans="1:25" ht="16.5" customHeight="1" x14ac:dyDescent="0.2">
      <c r="A15" s="36"/>
      <c r="C15" s="4"/>
      <c r="O15" s="26"/>
      <c r="Q15" s="16"/>
      <c r="R15" s="17"/>
      <c r="S15" s="22" t="s">
        <v>6</v>
      </c>
      <c r="T15" s="17"/>
      <c r="U15" s="17"/>
      <c r="V15" s="22" t="s">
        <v>6</v>
      </c>
      <c r="W15" s="17"/>
      <c r="X15" s="17"/>
      <c r="Y15" s="18"/>
    </row>
    <row r="16" spans="1:25" ht="16.5" customHeight="1" x14ac:dyDescent="0.2">
      <c r="A16" s="36"/>
      <c r="C16" s="4"/>
      <c r="O16" s="26"/>
      <c r="Q16" s="16"/>
      <c r="R16" s="17"/>
      <c r="S16" s="17"/>
      <c r="T16" s="17"/>
      <c r="U16" s="17"/>
      <c r="V16" s="17"/>
      <c r="W16" s="17"/>
      <c r="X16" s="17"/>
      <c r="Y16" s="18"/>
    </row>
    <row r="17" spans="1:25" ht="16.5" customHeight="1" x14ac:dyDescent="0.2">
      <c r="A17" s="36"/>
      <c r="C17" s="4"/>
      <c r="O17" s="26"/>
      <c r="Q17" s="16"/>
      <c r="R17" s="17"/>
      <c r="S17" s="17"/>
      <c r="T17" s="17"/>
      <c r="U17" s="17"/>
      <c r="V17" s="17"/>
      <c r="W17" s="17"/>
      <c r="X17" s="17"/>
      <c r="Y17" s="18"/>
    </row>
    <row r="18" spans="1:25" ht="22.5" customHeight="1" x14ac:dyDescent="0.2">
      <c r="A18" s="36"/>
      <c r="C18" s="4"/>
      <c r="O18" s="26"/>
      <c r="Q18" s="16"/>
      <c r="R18" s="17"/>
      <c r="S18" s="17"/>
      <c r="T18" s="17"/>
      <c r="U18" s="17"/>
      <c r="V18" s="17"/>
      <c r="W18" s="17"/>
      <c r="X18" s="17"/>
      <c r="Y18" s="18"/>
    </row>
    <row r="19" spans="1:25" ht="87" customHeight="1" x14ac:dyDescent="0.2">
      <c r="A19" s="36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"/>
      <c r="O19" s="26"/>
      <c r="Q19" s="19"/>
      <c r="R19" s="20"/>
      <c r="S19" s="20"/>
      <c r="T19" s="20"/>
      <c r="U19" s="20"/>
      <c r="V19" s="20"/>
      <c r="W19" s="20"/>
      <c r="X19" s="20"/>
      <c r="Y19" s="21"/>
    </row>
    <row r="20" spans="1:25" ht="9" customHeight="1" x14ac:dyDescent="0.2">
      <c r="A20" s="36"/>
      <c r="B20" s="10"/>
      <c r="C20" s="11"/>
      <c r="D20" s="12"/>
      <c r="E20" s="81"/>
      <c r="F20" s="12"/>
      <c r="G20" s="81"/>
      <c r="H20" s="12"/>
      <c r="I20" s="81"/>
      <c r="J20" s="12"/>
      <c r="K20" s="81"/>
      <c r="L20" s="12"/>
      <c r="M20" s="81"/>
      <c r="N20" s="10"/>
      <c r="O20" s="26"/>
    </row>
    <row r="21" spans="1:25" ht="1.5" customHeight="1" x14ac:dyDescent="0.2">
      <c r="A21" s="37"/>
      <c r="B21" s="29"/>
      <c r="C21" s="27"/>
      <c r="D21" s="28"/>
      <c r="E21" s="87"/>
      <c r="F21" s="28"/>
      <c r="G21" s="87"/>
      <c r="H21" s="28"/>
      <c r="I21" s="87"/>
      <c r="J21" s="28"/>
      <c r="K21" s="87"/>
      <c r="L21" s="28"/>
      <c r="M21" s="87"/>
      <c r="N21" s="29"/>
      <c r="O21" s="30"/>
    </row>
    <row r="22" spans="1:25" ht="3.75" customHeight="1" x14ac:dyDescent="0.2">
      <c r="A22" s="33"/>
      <c r="B22" s="10"/>
      <c r="C22" s="11"/>
      <c r="D22" s="12"/>
      <c r="E22" s="23"/>
      <c r="F22" s="12"/>
      <c r="G22" s="23"/>
      <c r="H22" s="12"/>
      <c r="I22" s="23"/>
      <c r="J22" s="12"/>
      <c r="K22" s="23"/>
      <c r="L22" s="12"/>
      <c r="M22" s="23"/>
      <c r="N22" s="10"/>
    </row>
    <row r="23" spans="1:25" ht="9" customHeight="1" x14ac:dyDescent="0.2">
      <c r="A23" s="33"/>
      <c r="B23" s="10"/>
      <c r="C23" s="11"/>
      <c r="D23" s="12"/>
      <c r="E23" s="81"/>
      <c r="F23" s="12"/>
      <c r="G23" s="81"/>
      <c r="H23" s="12"/>
      <c r="I23" s="82"/>
      <c r="J23" s="83"/>
      <c r="K23" s="83"/>
      <c r="L23" s="12"/>
      <c r="M23" s="81"/>
      <c r="N23" s="10"/>
    </row>
    <row r="24" spans="1:25" ht="9" customHeight="1" x14ac:dyDescent="0.2">
      <c r="A24" s="33"/>
      <c r="B24" s="10"/>
      <c r="C24" s="11"/>
      <c r="D24" s="12"/>
      <c r="E24" s="81"/>
      <c r="F24" s="12"/>
      <c r="G24" s="81"/>
      <c r="H24" s="12"/>
      <c r="I24" s="82"/>
      <c r="J24" s="83"/>
      <c r="K24" s="83"/>
      <c r="L24" s="12"/>
      <c r="M24" s="81"/>
      <c r="N24" s="10"/>
    </row>
    <row r="25" spans="1:25" ht="16.5" customHeight="1" x14ac:dyDescent="0.2">
      <c r="C25" s="4"/>
      <c r="D25" s="6"/>
      <c r="E25" s="6"/>
      <c r="F25" s="6"/>
      <c r="G25" s="6"/>
      <c r="H25" s="6"/>
      <c r="I25" s="6"/>
      <c r="J25" s="6"/>
      <c r="K25" s="6"/>
      <c r="L25" s="6"/>
    </row>
    <row r="26" spans="1:25" ht="21.75" customHeight="1" x14ac:dyDescent="0.2"/>
    <row r="27" spans="1:25" ht="6.75" customHeight="1" x14ac:dyDescent="0.2"/>
    <row r="28" spans="1:25" ht="6" customHeight="1" x14ac:dyDescent="0.2">
      <c r="B28" s="7"/>
      <c r="C28" s="7"/>
      <c r="D28" s="7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1:25" ht="4.5" customHeight="1" x14ac:dyDescent="0.2">
      <c r="B29" s="7"/>
      <c r="C29" s="7"/>
      <c r="D29" s="7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1:25" ht="6" customHeight="1" x14ac:dyDescent="0.2">
      <c r="B30" s="7"/>
      <c r="C30" s="7"/>
      <c r="D30" s="7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25" ht="6.75" customHeight="1" x14ac:dyDescent="0.2"/>
    <row r="32" spans="1:25" ht="4.5" customHeight="1" x14ac:dyDescent="0.2">
      <c r="H32" s="3"/>
      <c r="I32" s="3"/>
      <c r="J32" s="3"/>
      <c r="K32" s="3"/>
      <c r="L32" s="3"/>
    </row>
    <row r="33" spans="2:12" ht="18" customHeight="1" x14ac:dyDescent="0.2">
      <c r="B33" s="15"/>
      <c r="C33" s="15"/>
      <c r="D33" s="15"/>
      <c r="E33" s="15"/>
      <c r="F33" s="15"/>
      <c r="G33" s="3"/>
      <c r="H33" s="3"/>
      <c r="I33" s="3"/>
      <c r="J33" s="3"/>
      <c r="K33" s="3"/>
      <c r="L33" s="3"/>
    </row>
    <row r="34" spans="2:12" x14ac:dyDescent="0.2">
      <c r="B34" s="15"/>
      <c r="C34" s="15"/>
      <c r="D34" s="15"/>
      <c r="E34" s="15"/>
      <c r="F34" s="15"/>
      <c r="G34" s="3"/>
      <c r="H34" s="3"/>
      <c r="I34" s="3"/>
      <c r="J34" s="3"/>
      <c r="K34" s="3"/>
      <c r="L34" s="3"/>
    </row>
    <row r="35" spans="2:12" x14ac:dyDescent="0.2">
      <c r="B35" s="15"/>
      <c r="C35" s="15"/>
      <c r="D35" s="15"/>
      <c r="E35" s="15"/>
      <c r="F35" s="15"/>
      <c r="G35" s="3"/>
      <c r="H35" s="3"/>
      <c r="I35" s="3"/>
      <c r="J35" s="3"/>
      <c r="K35" s="3"/>
      <c r="L35" s="3"/>
    </row>
  </sheetData>
  <sheetProtection selectLockedCells="1"/>
  <mergeCells count="10">
    <mergeCell ref="E23:E24"/>
    <mergeCell ref="G23:G24"/>
    <mergeCell ref="M23:M24"/>
    <mergeCell ref="I23:K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Tabelle1</vt:lpstr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2024-03-05T08:37:40Z</cp:lastPrinted>
  <dcterms:created xsi:type="dcterms:W3CDTF">2010-08-25T11:28:54Z</dcterms:created>
  <dcterms:modified xsi:type="dcterms:W3CDTF">2026-05-04T12:12:31Z</dcterms:modified>
</cp:coreProperties>
</file>