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4_Wohnen\11-4-1_Wohnflaeche\"/>
    </mc:Choice>
  </mc:AlternateContent>
  <xr:revisionPtr revIDLastSave="0" documentId="13_ncr:1_{17E5748E-CB45-4A98-BA1C-0DEE917A862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Print_Area" localSheetId="0">Tabelle1!$A$2:$T$10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9" i="1" l="1"/>
  <c r="T9" i="1" s="1"/>
  <c r="R9" i="1"/>
  <c r="S7" i="1"/>
  <c r="Q7" i="1"/>
  <c r="T8" i="1"/>
  <c r="T7" i="1"/>
  <c r="T6" i="1"/>
  <c r="T5" i="1"/>
  <c r="F5" i="1"/>
  <c r="F6" i="1"/>
  <c r="F9" i="1" s="1"/>
  <c r="Q9" i="1"/>
  <c r="F7" i="1" l="1"/>
  <c r="R7" i="1" l="1"/>
  <c r="P9" i="1"/>
  <c r="P7" i="1"/>
  <c r="O9" i="1" l="1"/>
  <c r="O7" i="1"/>
  <c r="N9" i="1" l="1"/>
  <c r="N7" i="1"/>
  <c r="M9" i="1" l="1"/>
  <c r="M7" i="1"/>
  <c r="L7" i="1" l="1"/>
  <c r="L9" i="1"/>
  <c r="K5" i="1"/>
  <c r="J5" i="1"/>
  <c r="I5" i="1"/>
  <c r="H5" i="1"/>
  <c r="G5" i="1"/>
  <c r="V5" i="1" l="1"/>
  <c r="K6" i="1"/>
  <c r="J6" i="1"/>
  <c r="I6" i="1"/>
  <c r="H6" i="1"/>
  <c r="G6" i="1"/>
  <c r="I9" i="1" l="1"/>
  <c r="I7" i="1"/>
  <c r="J7" i="1"/>
  <c r="J9" i="1"/>
  <c r="G7" i="1"/>
  <c r="G9" i="1"/>
  <c r="K7" i="1"/>
  <c r="K9" i="1"/>
  <c r="H9" i="1"/>
  <c r="H7" i="1"/>
</calcChain>
</file>

<file path=xl/sharedStrings.xml><?xml version="1.0" encoding="utf-8"?>
<sst xmlns="http://schemas.openxmlformats.org/spreadsheetml/2006/main" count="16" uniqueCount="14">
  <si>
    <t>Einheit</t>
  </si>
  <si>
    <t>Wohnungen und Wohnfläche</t>
  </si>
  <si>
    <t>Wohnfläche insgesamt</t>
  </si>
  <si>
    <t>Durchschnittliche Wohnfläche je Wohnung</t>
  </si>
  <si>
    <t>Millionen Quadratmeter</t>
  </si>
  <si>
    <t>Quadratmeter</t>
  </si>
  <si>
    <t>2016 zu 2011</t>
  </si>
  <si>
    <t>Wohnungen*</t>
  </si>
  <si>
    <t>Bevölkerung</t>
  </si>
  <si>
    <t>Wohnfläche pro Kopf</t>
  </si>
  <si>
    <t>Millionen</t>
  </si>
  <si>
    <t>Quelle: Statistisches Bundesamt 2025, Wohnungsbestand im Zeitvergleich
https://www.destatis.de/DE/Themen/Gesellschaft-Umwelt/Wohnen/Tabellen/liste-wohnungsbestand.html (abgerufen am 20.11.2025)</t>
  </si>
  <si>
    <t>* Wohnungen in Wohn- und Nichtwohngebäuden; Fortschreibung basierend auf den endgültigen Ergebnissen der Gebäude- und Wohnungszählung 2011 (2011-2021) bzw. 2022 (2022-2024), einschließlich Wohnheime</t>
  </si>
  <si>
    <t>2024 zu 2011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</si>
</sst>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9"/>
      <name val="Arial"/>
      <family val="2"/>
    </font>
    <font>
      <sz val="6"/>
      <name val="Meta Serif Offc"/>
    </font>
    <font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dotted">
        <color indexed="64"/>
      </left>
      <right style="thin">
        <color indexed="64"/>
      </right>
      <top style="thin">
        <color rgb="FFFFFFFF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right" vertical="center" wrapText="1" indent="2"/>
    </xf>
    <xf numFmtId="0" fontId="5" fillId="3" borderId="5" xfId="0" applyFont="1" applyFill="1" applyBorder="1" applyAlignment="1">
      <alignment horizontal="right" vertical="center" wrapText="1" indent="2"/>
    </xf>
    <xf numFmtId="0" fontId="5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right" vertical="center" wrapText="1" indent="2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left" vertical="center" wrapText="1"/>
    </xf>
    <xf numFmtId="3" fontId="1" fillId="2" borderId="4" xfId="0" applyNumberFormat="1" applyFont="1" applyFill="1" applyBorder="1" applyAlignment="1">
      <alignment horizontal="right" vertical="center" wrapText="1" indent="2"/>
    </xf>
    <xf numFmtId="0" fontId="9" fillId="4" borderId="0" xfId="0" applyFont="1" applyFill="1"/>
    <xf numFmtId="164" fontId="1" fillId="4" borderId="4" xfId="0" applyNumberFormat="1" applyFont="1" applyFill="1" applyBorder="1" applyAlignment="1">
      <alignment horizontal="right" vertical="center" wrapText="1" indent="2"/>
    </xf>
    <xf numFmtId="0" fontId="0" fillId="0" borderId="0" xfId="0" applyFill="1"/>
    <xf numFmtId="165" fontId="0" fillId="0" borderId="0" xfId="0" applyNumberFormat="1" applyFill="1"/>
    <xf numFmtId="165" fontId="10" fillId="0" borderId="0" xfId="0" applyNumberFormat="1" applyFont="1" applyFill="1"/>
    <xf numFmtId="0" fontId="0" fillId="0" borderId="0" xfId="0" applyFill="1" applyBorder="1" applyAlignment="1">
      <alignment vertical="center"/>
    </xf>
    <xf numFmtId="164" fontId="1" fillId="4" borderId="6" xfId="0" applyNumberFormat="1" applyFont="1" applyFill="1" applyBorder="1" applyAlignment="1">
      <alignment horizontal="right" vertical="center" wrapText="1" indent="3"/>
    </xf>
    <xf numFmtId="164" fontId="1" fillId="2" borderId="6" xfId="0" applyNumberFormat="1" applyFont="1" applyFill="1" applyBorder="1" applyAlignment="1">
      <alignment horizontal="right" vertical="center" wrapText="1" indent="3"/>
    </xf>
    <xf numFmtId="164" fontId="1" fillId="2" borderId="3" xfId="0" applyNumberFormat="1" applyFont="1" applyFill="1" applyBorder="1" applyAlignment="1">
      <alignment horizontal="right" vertical="center" wrapText="1" indent="2"/>
    </xf>
    <xf numFmtId="164" fontId="1" fillId="2" borderId="4" xfId="0" applyNumberFormat="1" applyFont="1" applyFill="1" applyBorder="1" applyAlignment="1">
      <alignment horizontal="right" vertical="center" wrapText="1" indent="2"/>
    </xf>
    <xf numFmtId="164" fontId="1" fillId="4" borderId="0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 4" xfId="1" xr:uid="{00000000-0005-0000-0000-000001000000}"/>
  </cellStyles>
  <dxfs count="0"/>
  <tableStyles count="0" defaultTableStyle="TableStyleMedium2" defaultPivotStyle="PivotStyleLight16"/>
  <colors>
    <mruColors>
      <color rgb="FFE6E6E6"/>
      <color rgb="FFFFFFFF"/>
      <color rgb="FF333333"/>
      <color rgb="FF080808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20</xdr:col>
      <xdr:colOff>0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6477" y="222539"/>
          <a:ext cx="1001856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1685</xdr:colOff>
      <xdr:row>9</xdr:row>
      <xdr:rowOff>1928</xdr:rowOff>
    </xdr:from>
    <xdr:to>
      <xdr:col>20</xdr:col>
      <xdr:colOff>1140</xdr:colOff>
      <xdr:row>9</xdr:row>
      <xdr:rowOff>1928</xdr:rowOff>
    </xdr:to>
    <xdr:cxnSp macro="">
      <xdr:nvCxnSpPr>
        <xdr:cNvPr id="3" name="Gerade Verbindung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3598" y="2837893"/>
          <a:ext cx="10806603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13"/>
  <sheetViews>
    <sheetView showGridLines="0" tabSelected="1" zoomScale="115" zoomScaleNormal="115" workbookViewId="0">
      <selection activeCell="W11" sqref="W11"/>
    </sheetView>
  </sheetViews>
  <sheetFormatPr baseColWidth="10" defaultColWidth="11.42578125" defaultRowHeight="15" x14ac:dyDescent="0.25"/>
  <cols>
    <col min="1" max="1" width="3.28515625" style="2" customWidth="1"/>
    <col min="2" max="2" width="20.5703125" style="2" customWidth="1"/>
    <col min="3" max="3" width="12.42578125" style="2" customWidth="1"/>
    <col min="4" max="5" width="11" style="2" hidden="1" customWidth="1"/>
    <col min="6" max="19" width="8.140625" style="2" customWidth="1"/>
    <col min="20" max="20" width="11.85546875" style="2" customWidth="1"/>
    <col min="21" max="21" width="3.28515625" style="2" customWidth="1"/>
    <col min="22" max="16384" width="11.42578125" style="2"/>
  </cols>
  <sheetData>
    <row r="1" spans="1:22" ht="4.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2" ht="14.25" customHeight="1" x14ac:dyDescent="0.25">
      <c r="A2" s="7"/>
      <c r="B2" s="1"/>
      <c r="C2" s="1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2" ht="22.5" customHeight="1" x14ac:dyDescent="0.25">
      <c r="A3" s="7"/>
      <c r="B3" s="4" t="s">
        <v>1</v>
      </c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</row>
    <row r="4" spans="1:22" ht="24.75" customHeight="1" x14ac:dyDescent="0.25">
      <c r="A4" s="7"/>
      <c r="B4" s="9"/>
      <c r="C4" s="13" t="s">
        <v>0</v>
      </c>
      <c r="D4" s="12">
        <v>2000</v>
      </c>
      <c r="E4" s="12">
        <v>2005</v>
      </c>
      <c r="F4" s="12">
        <v>2011</v>
      </c>
      <c r="G4" s="12">
        <v>2012</v>
      </c>
      <c r="H4" s="12">
        <v>2013</v>
      </c>
      <c r="I4" s="12">
        <v>2014</v>
      </c>
      <c r="J4" s="12">
        <v>2015</v>
      </c>
      <c r="K4" s="12">
        <v>2016</v>
      </c>
      <c r="L4" s="12">
        <v>2017</v>
      </c>
      <c r="M4" s="12">
        <v>2018</v>
      </c>
      <c r="N4" s="12">
        <v>2019</v>
      </c>
      <c r="O4" s="12">
        <v>2020</v>
      </c>
      <c r="P4" s="12">
        <v>2021</v>
      </c>
      <c r="Q4" s="12">
        <v>2022</v>
      </c>
      <c r="R4" s="12">
        <v>2023</v>
      </c>
      <c r="S4" s="15">
        <v>2024</v>
      </c>
      <c r="T4" s="15" t="s">
        <v>13</v>
      </c>
      <c r="U4" s="7"/>
      <c r="V4" s="22" t="s">
        <v>6</v>
      </c>
    </row>
    <row r="5" spans="1:22" ht="30" customHeight="1" x14ac:dyDescent="0.25">
      <c r="A5" s="7"/>
      <c r="B5" s="14" t="s">
        <v>7</v>
      </c>
      <c r="C5" s="18" t="s">
        <v>10</v>
      </c>
      <c r="D5" s="19">
        <v>38383</v>
      </c>
      <c r="E5" s="19">
        <v>39551</v>
      </c>
      <c r="F5" s="11">
        <f>40.630302</f>
        <v>40.630302</v>
      </c>
      <c r="G5" s="11">
        <f>40.805805</f>
        <v>40.805804999999999</v>
      </c>
      <c r="H5" s="11">
        <f>40.995141</f>
        <v>40.995140999999997</v>
      </c>
      <c r="I5" s="11">
        <f>41.22121</f>
        <v>41.221209999999999</v>
      </c>
      <c r="J5" s="11">
        <f>41.446269</f>
        <v>41.446269000000001</v>
      </c>
      <c r="K5" s="23">
        <f>41.703347</f>
        <v>41.703347000000001</v>
      </c>
      <c r="L5" s="23">
        <v>41.968000000000004</v>
      </c>
      <c r="M5" s="23">
        <v>42.234999999999999</v>
      </c>
      <c r="N5" s="23">
        <v>42.512799999999999</v>
      </c>
      <c r="O5" s="23">
        <v>42.803699999999999</v>
      </c>
      <c r="P5" s="23">
        <v>43.084099999999999</v>
      </c>
      <c r="Q5" s="23">
        <v>43.241</v>
      </c>
      <c r="R5" s="23">
        <v>43.517200000000003</v>
      </c>
      <c r="S5" s="33">
        <v>43.755699999999997</v>
      </c>
      <c r="T5" s="28">
        <f>((S5/F5)*100)-100</f>
        <v>7.6922834587840327</v>
      </c>
      <c r="U5" s="7"/>
      <c r="V5" s="22">
        <f>((K5/F5)*100)-100</f>
        <v>2.6409968599298281</v>
      </c>
    </row>
    <row r="6" spans="1:22" ht="30" customHeight="1" x14ac:dyDescent="0.25">
      <c r="A6" s="7"/>
      <c r="B6" s="20" t="s">
        <v>2</v>
      </c>
      <c r="C6" s="16" t="s">
        <v>4</v>
      </c>
      <c r="D6" s="17">
        <v>3245</v>
      </c>
      <c r="E6" s="17">
        <v>3395</v>
      </c>
      <c r="F6" s="17">
        <f>3699480/1000</f>
        <v>3699.48</v>
      </c>
      <c r="G6" s="17">
        <f>3720884/1000</f>
        <v>3720.884</v>
      </c>
      <c r="H6" s="17">
        <f>3743543/1000</f>
        <v>3743.5430000000001</v>
      </c>
      <c r="I6" s="17">
        <f>3769376/1000</f>
        <v>3769.3760000000002</v>
      </c>
      <c r="J6" s="17">
        <f>3794975.9/1000</f>
        <v>3794.9758999999999</v>
      </c>
      <c r="K6" s="21">
        <f>3822506.9/1000</f>
        <v>3822.5068999999999</v>
      </c>
      <c r="L6" s="21">
        <v>3851</v>
      </c>
      <c r="M6" s="21">
        <v>3878.9</v>
      </c>
      <c r="N6" s="21">
        <v>3908.3</v>
      </c>
      <c r="O6" s="21">
        <v>3938.9</v>
      </c>
      <c r="P6" s="21">
        <v>3967.9</v>
      </c>
      <c r="Q6" s="21">
        <v>4061</v>
      </c>
      <c r="R6" s="21">
        <v>4088.9</v>
      </c>
      <c r="S6" s="34">
        <v>4112.3999999999996</v>
      </c>
      <c r="T6" s="29">
        <f>((S6/F6)*100)-100</f>
        <v>11.161568652891745</v>
      </c>
      <c r="U6" s="7"/>
    </row>
    <row r="7" spans="1:22" ht="32.25" customHeight="1" x14ac:dyDescent="0.25">
      <c r="A7" s="7"/>
      <c r="B7" s="14" t="s">
        <v>3</v>
      </c>
      <c r="C7" s="10" t="s">
        <v>5</v>
      </c>
      <c r="D7" s="11">
        <v>84.6</v>
      </c>
      <c r="E7" s="11">
        <v>85.8</v>
      </c>
      <c r="F7" s="11">
        <f t="shared" ref="F7:L7" si="0">F6/F5</f>
        <v>91.052239779069325</v>
      </c>
      <c r="G7" s="11">
        <f t="shared" si="0"/>
        <v>91.185163483479869</v>
      </c>
      <c r="H7" s="11">
        <f t="shared" si="0"/>
        <v>91.316748977641041</v>
      </c>
      <c r="I7" s="11">
        <f t="shared" si="0"/>
        <v>91.44263353744347</v>
      </c>
      <c r="J7" s="11">
        <f t="shared" si="0"/>
        <v>91.563752095514317</v>
      </c>
      <c r="K7" s="11">
        <f t="shared" si="0"/>
        <v>91.659475197518319</v>
      </c>
      <c r="L7" s="11">
        <f t="shared" si="0"/>
        <v>91.760388867708727</v>
      </c>
      <c r="M7" s="11">
        <f t="shared" ref="M7:S7" si="1">M6/M5</f>
        <v>91.840890256895946</v>
      </c>
      <c r="N7" s="11">
        <f t="shared" si="1"/>
        <v>91.932312150693448</v>
      </c>
      <c r="O7" s="11">
        <f t="shared" si="1"/>
        <v>92.022418622689159</v>
      </c>
      <c r="P7" s="11">
        <f t="shared" si="1"/>
        <v>92.096620330934158</v>
      </c>
      <c r="Q7" s="11">
        <f>Q6/Q5</f>
        <v>93.915496866399948</v>
      </c>
      <c r="R7" s="11">
        <f t="shared" si="1"/>
        <v>93.960548932376156</v>
      </c>
      <c r="S7" s="11">
        <f t="shared" si="1"/>
        <v>93.985469321711221</v>
      </c>
      <c r="T7" s="28">
        <f>((S7/F7)*100)-100</f>
        <v>3.2214798337296742</v>
      </c>
      <c r="U7" s="7"/>
    </row>
    <row r="8" spans="1:22" ht="32.25" customHeight="1" x14ac:dyDescent="0.25">
      <c r="A8" s="7"/>
      <c r="B8" s="20" t="s">
        <v>8</v>
      </c>
      <c r="C8" s="16" t="s">
        <v>10</v>
      </c>
      <c r="D8" s="17"/>
      <c r="E8" s="17"/>
      <c r="F8" s="30">
        <v>80.328000000000003</v>
      </c>
      <c r="G8" s="30">
        <v>80.524000000000001</v>
      </c>
      <c r="H8" s="30">
        <v>80.767499999999998</v>
      </c>
      <c r="I8" s="30">
        <v>81.197500000000005</v>
      </c>
      <c r="J8" s="30">
        <v>82.176000000000002</v>
      </c>
      <c r="K8" s="31">
        <v>82.522000000000006</v>
      </c>
      <c r="L8" s="31">
        <v>82.792400000000001</v>
      </c>
      <c r="M8" s="31">
        <v>83.019199999999998</v>
      </c>
      <c r="N8" s="31">
        <v>83.166711000000006</v>
      </c>
      <c r="O8" s="31">
        <v>83.155030999999994</v>
      </c>
      <c r="P8" s="31">
        <v>83.237123999999994</v>
      </c>
      <c r="Q8" s="31">
        <v>83.118500999999995</v>
      </c>
      <c r="R8" s="31">
        <v>83.456045000000003</v>
      </c>
      <c r="S8" s="35">
        <v>83.57714</v>
      </c>
      <c r="T8" s="29">
        <f>((S8/F8)*100)-100</f>
        <v>4.0448411512797406</v>
      </c>
      <c r="U8" s="7"/>
    </row>
    <row r="9" spans="1:22" ht="34.5" customHeight="1" x14ac:dyDescent="0.25">
      <c r="A9" s="7"/>
      <c r="B9" s="14" t="s">
        <v>9</v>
      </c>
      <c r="C9" s="10" t="s">
        <v>5</v>
      </c>
      <c r="D9" s="11"/>
      <c r="E9" s="11"/>
      <c r="F9" s="11">
        <f>F6/F8</f>
        <v>46.054675829100688</v>
      </c>
      <c r="G9" s="11">
        <f t="shared" ref="G9:L9" si="2">G6/G8</f>
        <v>46.2083850777408</v>
      </c>
      <c r="H9" s="11">
        <f t="shared" si="2"/>
        <v>46.349620825208163</v>
      </c>
      <c r="I9" s="11">
        <f t="shared" si="2"/>
        <v>46.42231595800363</v>
      </c>
      <c r="J9" s="11">
        <f t="shared" si="2"/>
        <v>46.18107354945483</v>
      </c>
      <c r="K9" s="11">
        <f t="shared" si="2"/>
        <v>46.321064685780755</v>
      </c>
      <c r="L9" s="11">
        <f t="shared" si="2"/>
        <v>46.51393123040279</v>
      </c>
      <c r="M9" s="11">
        <f t="shared" ref="M9:Q9" si="3">M6/M8</f>
        <v>46.722926744656661</v>
      </c>
      <c r="N9" s="11">
        <f t="shared" si="3"/>
        <v>46.993562123672291</v>
      </c>
      <c r="O9" s="11">
        <f t="shared" si="3"/>
        <v>47.368150220520036</v>
      </c>
      <c r="P9" s="11">
        <f t="shared" si="3"/>
        <v>47.669835397003872</v>
      </c>
      <c r="Q9" s="11">
        <f t="shared" si="3"/>
        <v>48.857955222267549</v>
      </c>
      <c r="R9" s="11">
        <f>R6/R8</f>
        <v>48.994653413063126</v>
      </c>
      <c r="S9" s="32">
        <f>S6/S8</f>
        <v>49.204842376755174</v>
      </c>
      <c r="T9" s="28">
        <f>((S9/F9)*100)-100</f>
        <v>6.8400580200457739</v>
      </c>
      <c r="U9" s="7"/>
    </row>
    <row r="10" spans="1:22" s="6" customFormat="1" ht="34.5" customHeight="1" x14ac:dyDescent="0.25">
      <c r="A10" s="8"/>
      <c r="B10" s="37" t="s">
        <v>12</v>
      </c>
      <c r="C10" s="37"/>
      <c r="D10" s="37"/>
      <c r="E10" s="37"/>
      <c r="F10" s="37"/>
      <c r="G10" s="37"/>
      <c r="H10" s="36" t="s">
        <v>11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8"/>
    </row>
    <row r="11" spans="1:22" s="6" customFormat="1" x14ac:dyDescent="0.25">
      <c r="A11" s="8"/>
      <c r="B11" s="5"/>
      <c r="C11" s="24"/>
      <c r="D11" s="24"/>
      <c r="E11" s="24"/>
      <c r="F11" s="25"/>
      <c r="G11" s="25"/>
      <c r="H11" s="25"/>
      <c r="I11" s="26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7"/>
      <c r="U11" s="8"/>
    </row>
    <row r="12" spans="1:22" s="6" customFormat="1" x14ac:dyDescent="0.25">
      <c r="A12" s="8"/>
      <c r="B12" s="5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7"/>
    </row>
    <row r="13" spans="1:22" ht="18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2">
    <mergeCell ref="H10:T10"/>
    <mergeCell ref="B10:G10"/>
  </mergeCells>
  <pageMargins left="0.70866141732283472" right="0.70866141732283472" top="0.78740157480314965" bottom="0.78740157480314965" header="1.1811023622047245" footer="1.1811023622047245"/>
  <pageSetup paperSize="9" scale="86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2022-11-28T10:37:21Z</cp:lastPrinted>
  <dcterms:created xsi:type="dcterms:W3CDTF">2013-07-09T20:30:19Z</dcterms:created>
  <dcterms:modified xsi:type="dcterms:W3CDTF">2025-11-25T10:08:20Z</dcterms:modified>
</cp:coreProperties>
</file>