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9_VERKEHR\9-3_Energieverbrauch-Kraftstoffe\"/>
    </mc:Choice>
  </mc:AlternateContent>
  <xr:revisionPtr revIDLastSave="0" documentId="13_ncr:1_{23AB8959-6710-4FF8-9B93-C096E4978FB2}" xr6:coauthVersionLast="36" xr6:coauthVersionMax="36" xr10:uidLastSave="{00000000-0000-0000-0000-000000000000}"/>
  <bookViews>
    <workbookView xWindow="1875" yWindow="0" windowWidth="28800" windowHeight="14025" tabRatio="802" firstSheet="1" activeTab="2" xr2:uid="{00000000-000D-0000-FFFF-FFFF00000000}"/>
  </bookViews>
  <sheets>
    <sheet name="Berechnung1" sheetId="24" state="hidden" r:id="rId1"/>
    <sheet name="Daten" sheetId="1" r:id="rId2"/>
    <sheet name="Diagramm" sheetId="21" r:id="rId3"/>
  </sheets>
  <definedNames>
    <definedName name="_xlnm._FilterDatabase" localSheetId="0" hidden="1">Berechnung1!$A$98:$O$98</definedName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Diagramm!$A$1:$P$23</definedName>
  </definedNames>
  <calcPr calcId="191029"/>
</workbook>
</file>

<file path=xl/calcChain.xml><?xml version="1.0" encoding="utf-8"?>
<calcChain xmlns="http://schemas.openxmlformats.org/spreadsheetml/2006/main">
  <c r="D35" i="24" l="1"/>
  <c r="E35" i="24"/>
  <c r="F35" i="24"/>
  <c r="G35" i="24"/>
  <c r="E37" i="1"/>
  <c r="I65" i="24"/>
  <c r="J65" i="24" s="1"/>
  <c r="D38" i="1" s="1"/>
  <c r="I34" i="24"/>
  <c r="J34" i="24" s="1"/>
  <c r="C38" i="1" s="1"/>
  <c r="E38" i="1" l="1"/>
  <c r="H38" i="1" l="1"/>
  <c r="G38" i="1"/>
  <c r="G62" i="24"/>
  <c r="I64" i="24"/>
  <c r="J64" i="24" s="1"/>
  <c r="D37" i="1" s="1"/>
  <c r="I33" i="24"/>
  <c r="J33" i="24" l="1"/>
  <c r="P33" i="24"/>
  <c r="O33" i="24"/>
  <c r="M33" i="24"/>
  <c r="N33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1" i="24"/>
  <c r="G82" i="24"/>
  <c r="G83" i="24"/>
  <c r="G84" i="24"/>
  <c r="G85" i="24"/>
  <c r="G86" i="24"/>
  <c r="G87" i="24"/>
  <c r="G88" i="24"/>
  <c r="G89" i="24"/>
  <c r="G90" i="24"/>
  <c r="G91" i="24"/>
  <c r="G92" i="24"/>
  <c r="G93" i="24"/>
  <c r="G94" i="24"/>
  <c r="G68" i="24"/>
  <c r="C37" i="1" l="1"/>
  <c r="I63" i="24"/>
  <c r="I32" i="24"/>
  <c r="J32" i="24" s="1"/>
  <c r="C36" i="1" s="1"/>
  <c r="J63" i="24" l="1"/>
  <c r="I62" i="24"/>
  <c r="I31" i="24"/>
  <c r="J31" i="24" s="1"/>
  <c r="C35" i="1" s="1"/>
  <c r="H37" i="1" l="1"/>
  <c r="D36" i="1"/>
  <c r="J62" i="24"/>
  <c r="D35" i="1" s="1"/>
  <c r="E35" i="1" s="1"/>
  <c r="H35" i="1" s="1"/>
  <c r="I61" i="24"/>
  <c r="I60" i="24"/>
  <c r="I59" i="24"/>
  <c r="I58" i="24"/>
  <c r="I57" i="24"/>
  <c r="I56" i="24"/>
  <c r="I55" i="24"/>
  <c r="I54" i="24"/>
  <c r="I53" i="24"/>
  <c r="I52" i="24"/>
  <c r="I51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0" i="24"/>
  <c r="J30" i="24" s="1"/>
  <c r="C34" i="1" s="1"/>
  <c r="I29" i="24"/>
  <c r="J29" i="24" s="1"/>
  <c r="C33" i="1" s="1"/>
  <c r="I28" i="24"/>
  <c r="J28" i="24" s="1"/>
  <c r="C32" i="1" s="1"/>
  <c r="I27" i="24"/>
  <c r="J27" i="24" s="1"/>
  <c r="C31" i="1" s="1"/>
  <c r="I26" i="24"/>
  <c r="J26" i="24" s="1"/>
  <c r="C30" i="1" s="1"/>
  <c r="I25" i="24"/>
  <c r="J25" i="24" s="1"/>
  <c r="C29" i="1" s="1"/>
  <c r="I24" i="24"/>
  <c r="J24" i="24" s="1"/>
  <c r="C28" i="1" s="1"/>
  <c r="I23" i="24"/>
  <c r="J23" i="24" s="1"/>
  <c r="C27" i="1" s="1"/>
  <c r="I22" i="24"/>
  <c r="J22" i="24" s="1"/>
  <c r="C26" i="1" s="1"/>
  <c r="I21" i="24"/>
  <c r="J21" i="24" s="1"/>
  <c r="C25" i="1" s="1"/>
  <c r="I20" i="24"/>
  <c r="J20" i="24" s="1"/>
  <c r="C24" i="1" s="1"/>
  <c r="I19" i="24"/>
  <c r="J19" i="24" s="1"/>
  <c r="C23" i="1" s="1"/>
  <c r="I18" i="24"/>
  <c r="J18" i="24" s="1"/>
  <c r="C22" i="1" s="1"/>
  <c r="I17" i="24"/>
  <c r="J17" i="24" s="1"/>
  <c r="C21" i="1" s="1"/>
  <c r="I16" i="24"/>
  <c r="J16" i="24" s="1"/>
  <c r="C20" i="1" s="1"/>
  <c r="I15" i="24"/>
  <c r="J15" i="24" s="1"/>
  <c r="C19" i="1" s="1"/>
  <c r="I14" i="24"/>
  <c r="J14" i="24" s="1"/>
  <c r="C18" i="1" s="1"/>
  <c r="I13" i="24"/>
  <c r="J13" i="24" s="1"/>
  <c r="C17" i="1" s="1"/>
  <c r="I12" i="24"/>
  <c r="J12" i="24" s="1"/>
  <c r="C16" i="1" s="1"/>
  <c r="I11" i="24"/>
  <c r="J11" i="24" s="1"/>
  <c r="C15" i="1" s="1"/>
  <c r="I10" i="24"/>
  <c r="J10" i="24" s="1"/>
  <c r="C14" i="1" s="1"/>
  <c r="I9" i="24"/>
  <c r="J9" i="24" s="1"/>
  <c r="C13" i="1" s="1"/>
  <c r="I8" i="24"/>
  <c r="J8" i="24" s="1"/>
  <c r="C12" i="1" s="1"/>
  <c r="I7" i="24"/>
  <c r="J7" i="24" s="1"/>
  <c r="C11" i="1" s="1"/>
  <c r="I6" i="24"/>
  <c r="J6" i="24" s="1"/>
  <c r="C10" i="1" l="1"/>
  <c r="K33" i="24"/>
  <c r="E36" i="1"/>
  <c r="H36" i="1" s="1"/>
  <c r="G37" i="1"/>
  <c r="J42" i="24"/>
  <c r="D15" i="1" s="1"/>
  <c r="J39" i="24"/>
  <c r="D12" i="1" s="1"/>
  <c r="J40" i="24"/>
  <c r="D13" i="1" s="1"/>
  <c r="J44" i="24"/>
  <c r="D17" i="1" s="1"/>
  <c r="J38" i="24"/>
  <c r="D11" i="1" s="1"/>
  <c r="J43" i="24"/>
  <c r="D16" i="1" s="1"/>
  <c r="J37" i="24"/>
  <c r="D10" i="1" s="1"/>
  <c r="J41" i="24"/>
  <c r="D14" i="1" s="1"/>
  <c r="J53" i="24"/>
  <c r="D26" i="1" s="1"/>
  <c r="J58" i="24"/>
  <c r="D31" i="1" s="1"/>
  <c r="J57" i="24"/>
  <c r="D30" i="1" s="1"/>
  <c r="J61" i="24"/>
  <c r="D34" i="1" s="1"/>
  <c r="E34" i="1" s="1"/>
  <c r="G34" i="1" s="1"/>
  <c r="J54" i="24"/>
  <c r="D27" i="1" s="1"/>
  <c r="J55" i="24"/>
  <c r="D28" i="1" s="1"/>
  <c r="J59" i="24"/>
  <c r="D32" i="1" s="1"/>
  <c r="J56" i="24"/>
  <c r="D29" i="1" s="1"/>
  <c r="J60" i="24"/>
  <c r="D33" i="1" s="1"/>
  <c r="E33" i="1" s="1"/>
  <c r="J47" i="24"/>
  <c r="D20" i="1" s="1"/>
  <c r="J51" i="24"/>
  <c r="D24" i="1" s="1"/>
  <c r="J48" i="24"/>
  <c r="D21" i="1" s="1"/>
  <c r="J52" i="24"/>
  <c r="D25" i="1" s="1"/>
  <c r="J49" i="24"/>
  <c r="D22" i="1" s="1"/>
  <c r="J46" i="24"/>
  <c r="D19" i="1" s="1"/>
  <c r="J50" i="24"/>
  <c r="D23" i="1" s="1"/>
  <c r="J45" i="24"/>
  <c r="D18" i="1" s="1"/>
  <c r="G35" i="1"/>
  <c r="E32" i="1"/>
  <c r="G36" i="1" l="1"/>
  <c r="H34" i="1"/>
  <c r="G33" i="1"/>
  <c r="H33" i="1"/>
  <c r="H32" i="1"/>
  <c r="G32" i="1"/>
  <c r="E30" i="1" l="1"/>
  <c r="E31" i="1"/>
  <c r="G31" i="1" l="1"/>
  <c r="H31" i="1"/>
  <c r="H30" i="1"/>
  <c r="G30" i="1"/>
  <c r="E28" i="1"/>
  <c r="E29" i="1"/>
  <c r="E11" i="1"/>
  <c r="E15" i="1"/>
  <c r="E19" i="1"/>
  <c r="E23" i="1"/>
  <c r="E27" i="1"/>
  <c r="E10" i="1"/>
  <c r="F38" i="1" s="1"/>
  <c r="E24" i="1"/>
  <c r="E20" i="1"/>
  <c r="E16" i="1"/>
  <c r="E12" i="1"/>
  <c r="E21" i="1"/>
  <c r="E26" i="1"/>
  <c r="E18" i="1"/>
  <c r="E14" i="1"/>
  <c r="E25" i="1"/>
  <c r="E17" i="1"/>
  <c r="E13" i="1"/>
  <c r="E22" i="1"/>
  <c r="S3" i="1"/>
  <c r="F37" i="1" l="1"/>
  <c r="F36" i="1"/>
  <c r="F34" i="1"/>
  <c r="F35" i="1"/>
  <c r="F32" i="1"/>
  <c r="F33" i="1"/>
  <c r="H25" i="1"/>
  <c r="F25" i="1"/>
  <c r="G25" i="1"/>
  <c r="F21" i="1"/>
  <c r="G21" i="1"/>
  <c r="H21" i="1"/>
  <c r="F24" i="1"/>
  <c r="G24" i="1"/>
  <c r="H24" i="1"/>
  <c r="G23" i="1"/>
  <c r="H23" i="1"/>
  <c r="F23" i="1"/>
  <c r="F28" i="1"/>
  <c r="G28" i="1"/>
  <c r="H28" i="1"/>
  <c r="F17" i="1"/>
  <c r="G17" i="1"/>
  <c r="H17" i="1"/>
  <c r="F11" i="1"/>
  <c r="G11" i="1"/>
  <c r="H11" i="1"/>
  <c r="F29" i="1"/>
  <c r="G29" i="1"/>
  <c r="H29" i="1"/>
  <c r="H22" i="1"/>
  <c r="G22" i="1"/>
  <c r="F22" i="1"/>
  <c r="H14" i="1"/>
  <c r="G14" i="1"/>
  <c r="F14" i="1"/>
  <c r="F12" i="1"/>
  <c r="G12" i="1"/>
  <c r="H12" i="1"/>
  <c r="G10" i="1"/>
  <c r="H10" i="1"/>
  <c r="G19" i="1"/>
  <c r="F19" i="1"/>
  <c r="H19" i="1"/>
  <c r="F30" i="1"/>
  <c r="H26" i="1"/>
  <c r="F26" i="1"/>
  <c r="G26" i="1"/>
  <c r="F20" i="1"/>
  <c r="G20" i="1"/>
  <c r="H20" i="1"/>
  <c r="F13" i="1"/>
  <c r="G13" i="1"/>
  <c r="H13" i="1"/>
  <c r="H18" i="1"/>
  <c r="G18" i="1"/>
  <c r="F18" i="1"/>
  <c r="F16" i="1"/>
  <c r="G16" i="1"/>
  <c r="H16" i="1"/>
  <c r="G27" i="1"/>
  <c r="H27" i="1"/>
  <c r="F27" i="1"/>
  <c r="G15" i="1"/>
  <c r="H15" i="1"/>
  <c r="F15" i="1"/>
  <c r="F31" i="1"/>
</calcChain>
</file>

<file path=xl/sharedStrings.xml><?xml version="1.0" encoding="utf-8"?>
<sst xmlns="http://schemas.openxmlformats.org/spreadsheetml/2006/main" count="551" uniqueCount="53">
  <si>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</si>
  <si>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</si>
  <si>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</si>
  <si>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</si>
  <si>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</si>
  <si>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</si>
  <si>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</si>
  <si>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</si>
  <si>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</si>
  <si>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</si>
  <si>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Summe</t>
  </si>
  <si>
    <t>Güterverkehr</t>
  </si>
  <si>
    <t>Personenverkehr</t>
  </si>
  <si>
    <t>Petajoule</t>
  </si>
  <si>
    <t xml:space="preserve">Entwicklung des gesamten Primärenergieverbrauchs im Verkehrssektor
</t>
  </si>
  <si>
    <t>Component</t>
  </si>
  <si>
    <t>mKr</t>
  </si>
  <si>
    <t>Veränderung Summe zu 1995 in %</t>
  </si>
  <si>
    <t>Anteil Güterverkehr in %</t>
  </si>
  <si>
    <t>Anteil Personenverkehr in %</t>
  </si>
  <si>
    <t>nat.+internat.</t>
  </si>
  <si>
    <t>YearRef</t>
  </si>
  <si>
    <t>PJ Summe</t>
  </si>
  <si>
    <t>MJ (total) Straße</t>
  </si>
  <si>
    <t>MJ (total) Schiene</t>
  </si>
  <si>
    <t>MJ (total) Bischi</t>
  </si>
  <si>
    <t>MJ (total) Luft</t>
  </si>
  <si>
    <t>MJ (total) Summe</t>
  </si>
  <si>
    <t>Transport Sector</t>
  </si>
  <si>
    <t>PV</t>
  </si>
  <si>
    <t>GV</t>
  </si>
  <si>
    <t>Abfrage über einzelne VT, All Modes fehlerhaft</t>
  </si>
  <si>
    <t>Vehicle Group</t>
  </si>
  <si>
    <t>Inland</t>
  </si>
  <si>
    <t>E_total_(MJ)</t>
  </si>
  <si>
    <t>E_direct_(MJ)</t>
  </si>
  <si>
    <t>v</t>
  </si>
  <si>
    <t>Vorkette</t>
  </si>
  <si>
    <t>* Methodenwechsel in der Vorkettenmodellierung, Werte ab 2019 sind daher nur eingeschränkt mit den Vorjahren vergleichbar</t>
  </si>
  <si>
    <t>Umweltbundesamt, Daten und Rechenmodell TREMOD, Version 6.61d (02/2025)</t>
  </si>
  <si>
    <t>Scenario</t>
  </si>
  <si>
    <t>Energy</t>
  </si>
  <si>
    <t>Energy Correction</t>
  </si>
  <si>
    <t>Value-Dimension</t>
  </si>
  <si>
    <t>Value</t>
  </si>
  <si>
    <t>Alle</t>
  </si>
  <si>
    <t>Cycle Group</t>
  </si>
  <si>
    <t>Plane Group</t>
  </si>
  <si>
    <t>Relation Group</t>
  </si>
  <si>
    <t>Distance Group</t>
  </si>
  <si>
    <t>SYS_D_Real</t>
  </si>
  <si>
    <t>Abgehender Verk</t>
  </si>
  <si>
    <t>TREMOD 6.61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</si>
</sst>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#,##0.0000000000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theme="0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9"/>
      <color rgb="FFFF0000"/>
      <name val="Meta Offc"/>
      <family val="2"/>
    </font>
    <font>
      <sz val="10"/>
      <color rgb="FFFF0000"/>
      <name val="Arial"/>
      <family val="2"/>
    </font>
    <font>
      <sz val="10"/>
      <name val="Cambria"/>
      <family val="1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theme="1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7" fillId="0" borderId="0"/>
    <xf numFmtId="0" fontId="37" fillId="0" borderId="0"/>
    <xf numFmtId="0" fontId="39" fillId="0" borderId="0"/>
    <xf numFmtId="9" fontId="41" fillId="0" borderId="0" applyFont="0" applyFill="0" applyBorder="0" applyAlignment="0" applyProtection="0"/>
    <xf numFmtId="0" fontId="37" fillId="0" borderId="0"/>
  </cellStyleXfs>
  <cellXfs count="133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23" xfId="0" applyBorder="1"/>
    <xf numFmtId="0" fontId="0" fillId="0" borderId="24" xfId="0" applyBorder="1"/>
    <xf numFmtId="0" fontId="0" fillId="0" borderId="16" xfId="0" applyBorder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17" xfId="0" applyBorder="1" applyProtection="1"/>
    <xf numFmtId="0" fontId="0" fillId="0" borderId="18" xfId="0" applyBorder="1"/>
    <xf numFmtId="0" fontId="22" fillId="24" borderId="25" xfId="0" applyFont="1" applyFill="1" applyBorder="1" applyAlignment="1">
      <alignment horizontal="left" vertical="center" wrapText="1"/>
    </xf>
    <xf numFmtId="165" fontId="21" fillId="24" borderId="25" xfId="0" applyNumberFormat="1" applyFont="1" applyFill="1" applyBorder="1" applyAlignment="1">
      <alignment horizontal="center" vertical="center" wrapText="1"/>
    </xf>
    <xf numFmtId="0" fontId="22" fillId="25" borderId="25" xfId="0" applyFont="1" applyFill="1" applyBorder="1" applyAlignment="1">
      <alignment horizontal="left" vertical="center" wrapText="1"/>
    </xf>
    <xf numFmtId="165" fontId="21" fillId="25" borderId="25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0" fillId="0" borderId="22" xfId="0" applyFill="1" applyBorder="1"/>
    <xf numFmtId="0" fontId="0" fillId="0" borderId="11" xfId="0" applyFill="1" applyBorder="1"/>
    <xf numFmtId="0" fontId="0" fillId="0" borderId="12" xfId="0" applyFill="1" applyBorder="1"/>
    <xf numFmtId="0" fontId="28" fillId="24" borderId="17" xfId="0" applyFont="1" applyFill="1" applyBorder="1" applyAlignment="1" applyProtection="1">
      <alignment horizontal="left" vertical="top" wrapText="1"/>
    </xf>
    <xf numFmtId="0" fontId="32" fillId="27" borderId="14" xfId="0" applyFont="1" applyFill="1" applyBorder="1" applyAlignment="1">
      <alignment horizontal="right" vertical="center"/>
    </xf>
    <xf numFmtId="0" fontId="32" fillId="27" borderId="15" xfId="0" applyFont="1" applyFill="1" applyBorder="1" applyAlignment="1">
      <alignment horizontal="right" vertical="center"/>
    </xf>
    <xf numFmtId="0" fontId="29" fillId="29" borderId="21" xfId="0" applyFont="1" applyFill="1" applyBorder="1" applyAlignment="1">
      <alignment horizontal="left" vertical="center" wrapText="1"/>
    </xf>
    <xf numFmtId="0" fontId="29" fillId="29" borderId="21" xfId="0" applyFont="1" applyFill="1" applyBorder="1" applyAlignment="1">
      <alignment horizontal="center" vertical="center" wrapText="1"/>
    </xf>
    <xf numFmtId="166" fontId="34" fillId="0" borderId="0" xfId="0" applyNumberFormat="1" applyFont="1" applyFill="1" applyBorder="1" applyAlignment="1">
      <alignment horizontal="center" vertical="center" wrapText="1"/>
    </xf>
    <xf numFmtId="3" fontId="0" fillId="24" borderId="0" xfId="0" applyNumberFormat="1" applyFill="1"/>
    <xf numFmtId="0" fontId="35" fillId="24" borderId="0" xfId="0" applyFont="1" applyFill="1" applyProtection="1"/>
    <xf numFmtId="0" fontId="35" fillId="24" borderId="0" xfId="0" applyFont="1" applyFill="1"/>
    <xf numFmtId="4" fontId="0" fillId="0" borderId="0" xfId="0" applyNumberFormat="1"/>
    <xf numFmtId="0" fontId="1" fillId="0" borderId="0" xfId="0" applyFont="1"/>
    <xf numFmtId="165" fontId="21" fillId="24" borderId="28" xfId="0" applyNumberFormat="1" applyFont="1" applyFill="1" applyBorder="1" applyAlignment="1">
      <alignment horizontal="center" vertical="center" wrapText="1"/>
    </xf>
    <xf numFmtId="165" fontId="21" fillId="24" borderId="26" xfId="0" applyNumberFormat="1" applyFont="1" applyFill="1" applyBorder="1" applyAlignment="1">
      <alignment horizontal="center" vertical="center" wrapText="1"/>
    </xf>
    <xf numFmtId="165" fontId="21" fillId="25" borderId="27" xfId="0" applyNumberFormat="1" applyFont="1" applyFill="1" applyBorder="1" applyAlignment="1">
      <alignment horizontal="center" vertical="center" wrapText="1"/>
    </xf>
    <xf numFmtId="165" fontId="21" fillId="25" borderId="28" xfId="0" applyNumberFormat="1" applyFont="1" applyFill="1" applyBorder="1" applyAlignment="1">
      <alignment horizontal="center" vertical="center" wrapText="1"/>
    </xf>
    <xf numFmtId="165" fontId="21" fillId="25" borderId="26" xfId="0" applyNumberFormat="1" applyFont="1" applyFill="1" applyBorder="1" applyAlignment="1">
      <alignment horizontal="center" vertical="center" wrapText="1"/>
    </xf>
    <xf numFmtId="165" fontId="21" fillId="25" borderId="29" xfId="0" applyNumberFormat="1" applyFont="1" applyFill="1" applyBorder="1" applyAlignment="1">
      <alignment horizontal="center" vertical="center" wrapText="1"/>
    </xf>
    <xf numFmtId="0" fontId="37" fillId="30" borderId="30" xfId="43" applyFont="1" applyFill="1" applyBorder="1" applyAlignment="1">
      <alignment horizontal="center"/>
    </xf>
    <xf numFmtId="0" fontId="37" fillId="0" borderId="4" xfId="43" applyFont="1" applyFill="1" applyBorder="1" applyAlignment="1">
      <alignment horizontal="right" wrapText="1"/>
    </xf>
    <xf numFmtId="0" fontId="37" fillId="0" borderId="4" xfId="43" applyFont="1" applyFill="1" applyBorder="1" applyAlignment="1">
      <alignment wrapText="1"/>
    </xf>
    <xf numFmtId="0" fontId="37" fillId="30" borderId="31" xfId="43" applyFont="1" applyFill="1" applyBorder="1" applyAlignment="1">
      <alignment horizontal="center"/>
    </xf>
    <xf numFmtId="0" fontId="37" fillId="30" borderId="32" xfId="43" applyFont="1" applyFill="1" applyBorder="1" applyAlignment="1">
      <alignment horizontal="center"/>
    </xf>
    <xf numFmtId="0" fontId="37" fillId="30" borderId="30" xfId="44" applyFont="1" applyFill="1" applyBorder="1" applyAlignment="1">
      <alignment horizontal="center"/>
    </xf>
    <xf numFmtId="0" fontId="37" fillId="0" borderId="4" xfId="44" applyFont="1" applyFill="1" applyBorder="1" applyAlignment="1">
      <alignment wrapText="1"/>
    </xf>
    <xf numFmtId="4" fontId="37" fillId="0" borderId="4" xfId="43" applyNumberFormat="1" applyFont="1" applyFill="1" applyBorder="1" applyAlignment="1">
      <alignment horizontal="right" wrapText="1"/>
    </xf>
    <xf numFmtId="165" fontId="21" fillId="0" borderId="28" xfId="0" applyNumberFormat="1" applyFont="1" applyFill="1" applyBorder="1" applyAlignment="1">
      <alignment horizontal="center" vertical="center" wrapText="1"/>
    </xf>
    <xf numFmtId="165" fontId="21" fillId="0" borderId="27" xfId="0" applyNumberFormat="1" applyFont="1" applyFill="1" applyBorder="1" applyAlignment="1">
      <alignment horizontal="center" vertical="center" wrapText="1"/>
    </xf>
    <xf numFmtId="165" fontId="21" fillId="0" borderId="29" xfId="0" applyNumberFormat="1" applyFont="1" applyFill="1" applyBorder="1" applyAlignment="1">
      <alignment horizontal="center" vertical="center" wrapText="1"/>
    </xf>
    <xf numFmtId="0" fontId="37" fillId="0" borderId="33" xfId="43" applyFont="1" applyFill="1" applyBorder="1" applyAlignment="1">
      <alignment horizontal="right" wrapText="1"/>
    </xf>
    <xf numFmtId="0" fontId="38" fillId="31" borderId="0" xfId="0" applyFont="1" applyFill="1"/>
    <xf numFmtId="3" fontId="21" fillId="24" borderId="27" xfId="0" applyNumberFormat="1" applyFont="1" applyFill="1" applyBorder="1" applyAlignment="1">
      <alignment horizontal="center" vertical="center" wrapText="1"/>
    </xf>
    <xf numFmtId="3" fontId="21" fillId="25" borderId="27" xfId="0" applyNumberFormat="1" applyFont="1" applyFill="1" applyBorder="1" applyAlignment="1">
      <alignment horizontal="center" vertical="center" wrapText="1"/>
    </xf>
    <xf numFmtId="3" fontId="21" fillId="24" borderId="25" xfId="0" applyNumberFormat="1" applyFont="1" applyFill="1" applyBorder="1" applyAlignment="1">
      <alignment horizontal="center" vertical="center" wrapText="1"/>
    </xf>
    <xf numFmtId="3" fontId="21" fillId="25" borderId="28" xfId="0" applyNumberFormat="1" applyFont="1" applyFill="1" applyBorder="1" applyAlignment="1">
      <alignment horizontal="center" vertical="center" wrapText="1"/>
    </xf>
    <xf numFmtId="0" fontId="35" fillId="0" borderId="0" xfId="0" applyFont="1"/>
    <xf numFmtId="0" fontId="37" fillId="30" borderId="30" xfId="43" applyFont="1" applyFill="1" applyBorder="1" applyAlignment="1">
      <alignment horizontal="center" vertical="top"/>
    </xf>
    <xf numFmtId="0" fontId="37" fillId="0" borderId="4" xfId="43" applyFont="1" applyFill="1" applyBorder="1" applyAlignment="1">
      <alignment horizontal="right" vertical="top" wrapText="1"/>
    </xf>
    <xf numFmtId="0" fontId="37" fillId="0" borderId="4" xfId="43" applyFont="1" applyFill="1" applyBorder="1" applyAlignment="1">
      <alignment vertical="top" wrapText="1"/>
    </xf>
    <xf numFmtId="0" fontId="37" fillId="30" borderId="31" xfId="43" applyFont="1" applyFill="1" applyBorder="1" applyAlignment="1">
      <alignment horizontal="center" vertical="top"/>
    </xf>
    <xf numFmtId="4" fontId="0" fillId="32" borderId="0" xfId="0" applyNumberFormat="1" applyFill="1"/>
    <xf numFmtId="0" fontId="37" fillId="30" borderId="30" xfId="43" applyFont="1" applyFill="1" applyBorder="1" applyAlignment="1">
      <alignment horizontal="center" vertical="center"/>
    </xf>
    <xf numFmtId="0" fontId="37" fillId="0" borderId="4" xfId="43" applyFont="1" applyFill="1" applyBorder="1" applyAlignment="1">
      <alignment horizontal="center" vertical="center" wrapText="1"/>
    </xf>
    <xf numFmtId="1" fontId="0" fillId="24" borderId="0" xfId="0" applyNumberFormat="1" applyFill="1" applyProtection="1"/>
    <xf numFmtId="0" fontId="35" fillId="0" borderId="0" xfId="0" applyFont="1" applyBorder="1"/>
    <xf numFmtId="3" fontId="21" fillId="25" borderId="25" xfId="0" applyNumberFormat="1" applyFont="1" applyFill="1" applyBorder="1" applyAlignment="1">
      <alignment horizontal="center" vertical="center" wrapText="1"/>
    </xf>
    <xf numFmtId="0" fontId="35" fillId="0" borderId="0" xfId="43" applyFont="1" applyFill="1" applyBorder="1" applyAlignment="1">
      <alignment horizontal="right" wrapText="1"/>
    </xf>
    <xf numFmtId="0" fontId="35" fillId="0" borderId="4" xfId="43" applyFont="1" applyFill="1" applyBorder="1" applyAlignment="1">
      <alignment wrapText="1"/>
    </xf>
    <xf numFmtId="0" fontId="35" fillId="0" borderId="4" xfId="43" applyFont="1" applyFill="1" applyBorder="1" applyAlignment="1">
      <alignment horizontal="center" vertical="center" wrapText="1"/>
    </xf>
    <xf numFmtId="4" fontId="35" fillId="0" borderId="4" xfId="43" applyNumberFormat="1" applyFont="1" applyFill="1" applyBorder="1" applyAlignment="1">
      <alignment horizontal="right" wrapText="1"/>
    </xf>
    <xf numFmtId="4" fontId="35" fillId="0" borderId="0" xfId="0" applyNumberFormat="1" applyFont="1"/>
    <xf numFmtId="165" fontId="21" fillId="24" borderId="29" xfId="0" applyNumberFormat="1" applyFont="1" applyFill="1" applyBorder="1" applyAlignment="1">
      <alignment horizontal="center" vertical="center" wrapText="1"/>
    </xf>
    <xf numFmtId="4" fontId="35" fillId="0" borderId="0" xfId="43" applyNumberFormat="1" applyFont="1" applyFill="1" applyBorder="1" applyAlignment="1">
      <alignment horizontal="right" wrapText="1"/>
    </xf>
    <xf numFmtId="1" fontId="35" fillId="0" borderId="0" xfId="0" applyNumberFormat="1" applyFont="1" applyAlignment="1">
      <alignment horizontal="center"/>
    </xf>
    <xf numFmtId="3" fontId="21" fillId="0" borderId="27" xfId="0" applyNumberFormat="1" applyFont="1" applyFill="1" applyBorder="1" applyAlignment="1">
      <alignment horizontal="center" vertical="center" wrapText="1"/>
    </xf>
    <xf numFmtId="0" fontId="35" fillId="0" borderId="0" xfId="43" applyFont="1" applyFill="1" applyBorder="1" applyAlignment="1">
      <alignment wrapText="1"/>
    </xf>
    <xf numFmtId="4" fontId="35" fillId="0" borderId="4" xfId="47" applyNumberFormat="1" applyFont="1" applyFill="1" applyBorder="1" applyAlignment="1">
      <alignment horizontal="right" wrapText="1"/>
    </xf>
    <xf numFmtId="0" fontId="35" fillId="0" borderId="33" xfId="43" applyFont="1" applyFill="1" applyBorder="1" applyAlignment="1">
      <alignment horizontal="right" wrapText="1"/>
    </xf>
    <xf numFmtId="0" fontId="40" fillId="0" borderId="0" xfId="43" applyFont="1" applyFill="1" applyBorder="1" applyAlignment="1">
      <alignment horizontal="right" wrapText="1"/>
    </xf>
    <xf numFmtId="0" fontId="40" fillId="0" borderId="4" xfId="43" applyFont="1" applyFill="1" applyBorder="1" applyAlignment="1">
      <alignment wrapText="1"/>
    </xf>
    <xf numFmtId="4" fontId="40" fillId="0" borderId="4" xfId="43" applyNumberFormat="1" applyFont="1" applyFill="1" applyBorder="1" applyAlignment="1">
      <alignment horizontal="right" wrapText="1"/>
    </xf>
    <xf numFmtId="4" fontId="40" fillId="0" borderId="4" xfId="45" applyNumberFormat="1" applyFont="1" applyFill="1" applyBorder="1" applyAlignment="1">
      <alignment horizontal="right" wrapText="1"/>
    </xf>
    <xf numFmtId="0" fontId="40" fillId="0" borderId="0" xfId="0" applyFont="1"/>
    <xf numFmtId="0" fontId="1" fillId="0" borderId="4" xfId="43" applyFont="1" applyFill="1" applyBorder="1" applyAlignment="1">
      <alignment horizontal="right" wrapText="1"/>
    </xf>
    <xf numFmtId="0" fontId="1" fillId="0" borderId="4" xfId="43" applyFont="1" applyFill="1" applyBorder="1" applyAlignment="1">
      <alignment wrapText="1"/>
    </xf>
    <xf numFmtId="0" fontId="1" fillId="0" borderId="4" xfId="44" applyFont="1" applyFill="1" applyBorder="1" applyAlignment="1">
      <alignment wrapText="1"/>
    </xf>
    <xf numFmtId="0" fontId="1" fillId="0" borderId="33" xfId="43" applyFont="1" applyFill="1" applyBorder="1" applyAlignment="1">
      <alignment horizontal="right" wrapText="1"/>
    </xf>
    <xf numFmtId="0" fontId="1" fillId="0" borderId="0" xfId="43" applyFont="1" applyFill="1" applyBorder="1" applyAlignment="1">
      <alignment horizontal="right" wrapText="1"/>
    </xf>
    <xf numFmtId="4" fontId="1" fillId="0" borderId="4" xfId="43" applyNumberFormat="1" applyFont="1" applyFill="1" applyBorder="1" applyAlignment="1">
      <alignment horizontal="right" wrapText="1"/>
    </xf>
    <xf numFmtId="4" fontId="1" fillId="0" borderId="0" xfId="0" applyNumberFormat="1" applyFont="1"/>
    <xf numFmtId="1" fontId="1" fillId="0" borderId="0" xfId="0" applyNumberFormat="1" applyFont="1" applyAlignment="1">
      <alignment horizontal="center"/>
    </xf>
    <xf numFmtId="4" fontId="1" fillId="0" borderId="4" xfId="45" applyNumberFormat="1" applyFont="1" applyFill="1" applyBorder="1" applyAlignment="1">
      <alignment horizontal="right" wrapText="1"/>
    </xf>
    <xf numFmtId="4" fontId="1" fillId="0" borderId="4" xfId="47" applyNumberFormat="1" applyFont="1" applyFill="1" applyBorder="1" applyAlignment="1">
      <alignment horizontal="right" wrapText="1"/>
    </xf>
    <xf numFmtId="4" fontId="1" fillId="0" borderId="0" xfId="47" applyNumberFormat="1" applyFont="1" applyFill="1" applyBorder="1" applyAlignment="1">
      <alignment horizontal="right" wrapText="1"/>
    </xf>
    <xf numFmtId="4" fontId="1" fillId="0" borderId="0" xfId="43" applyNumberFormat="1" applyFont="1" applyFill="1" applyBorder="1" applyAlignment="1">
      <alignment horizontal="right" wrapText="1"/>
    </xf>
    <xf numFmtId="9" fontId="0" fillId="24" borderId="0" xfId="46" applyFont="1" applyFill="1"/>
    <xf numFmtId="0" fontId="36" fillId="28" borderId="19" xfId="0" applyFont="1" applyFill="1" applyBorder="1" applyAlignment="1" applyProtection="1">
      <alignment horizontal="left" vertical="top" wrapText="1"/>
      <protection locked="0"/>
    </xf>
    <xf numFmtId="0" fontId="36" fillId="28" borderId="20" xfId="0" applyFont="1" applyFill="1" applyBorder="1" applyAlignment="1" applyProtection="1">
      <alignment horizontal="left" vertical="top"/>
      <protection locked="0"/>
    </xf>
    <xf numFmtId="0" fontId="36" fillId="28" borderId="13" xfId="0" applyFont="1" applyFill="1" applyBorder="1" applyAlignment="1" applyProtection="1">
      <alignment horizontal="left" vertical="top"/>
      <protection locked="0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/>
      <protection locked="0"/>
    </xf>
    <xf numFmtId="0" fontId="33" fillId="28" borderId="10" xfId="0" applyFont="1" applyFill="1" applyBorder="1" applyAlignment="1" applyProtection="1">
      <alignment horizontal="left"/>
      <protection locked="0"/>
    </xf>
    <xf numFmtId="0" fontId="36" fillId="28" borderId="13" xfId="0" applyFont="1" applyFill="1" applyBorder="1" applyAlignment="1" applyProtection="1">
      <alignment horizontal="left" vertical="center" wrapText="1"/>
      <protection locked="0"/>
    </xf>
    <xf numFmtId="0" fontId="36" fillId="28" borderId="10" xfId="0" applyFont="1" applyFill="1" applyBorder="1" applyAlignment="1" applyProtection="1">
      <alignment horizontal="left" vertical="center"/>
      <protection locked="0"/>
    </xf>
    <xf numFmtId="0" fontId="36" fillId="28" borderId="13" xfId="0" applyFont="1" applyFill="1" applyBorder="1" applyAlignment="1" applyProtection="1">
      <alignment horizontal="left" vertical="center"/>
      <protection locked="0"/>
    </xf>
    <xf numFmtId="0" fontId="30" fillId="26" borderId="19" xfId="0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6" builtinId="5"/>
    <cellStyle name="Schlecht" xfId="33" builtinId="27" customBuiltin="1"/>
    <cellStyle name="Standard" xfId="0" builtinId="0"/>
    <cellStyle name="Standard 2" xfId="42" xr:uid="{00000000-0005-0000-0000-000022000000}"/>
    <cellStyle name="Standard_Berechnung1" xfId="43" xr:uid="{CF6B9B2D-A2C9-4333-95CD-DE8146F01400}"/>
    <cellStyle name="Standard_Berechnung1_1" xfId="44" xr:uid="{D4AD1153-849C-44DE-9F4D-FBC11F23444F}"/>
    <cellStyle name="Standard_Berechnung1_2" xfId="45" xr:uid="{A5F810C0-CAFF-4A44-9EE9-5AE67B62AF3E}"/>
    <cellStyle name="Standard_Berechnungsgrundlage" xfId="47" xr:uid="{DEAC2DE9-B2F0-4A29-B744-E61ACD46F933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934B94"/>
      <color rgb="FF005F85"/>
      <color rgb="FF125D86"/>
      <color rgb="FF61B931"/>
      <color rgb="FF0B90D5"/>
      <color rgb="FF612F62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80876635641693E-2"/>
          <c:y val="9.6253633705093503E-2"/>
          <c:w val="0.86509111641126935"/>
          <c:h val="0.65281565838160283"/>
        </c:manualLayout>
      </c:layout>
      <c:lineChart>
        <c:grouping val="standard"/>
        <c:varyColors val="0"/>
        <c:ser>
          <c:idx val="2"/>
          <c:order val="0"/>
          <c:tx>
            <c:strRef>
              <c:f>Daten!$E$9</c:f>
              <c:strCache>
                <c:ptCount val="1"/>
                <c:pt idx="0">
                  <c:v>Summe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821033233479097E-2"/>
                  <c:y val="3.4922570722584222E-2"/>
                </c:manualLayout>
              </c:layout>
              <c:tx>
                <c:rich>
                  <a:bodyPr/>
                  <a:lstStyle/>
                  <a:p>
                    <a:fld id="{24E449B1-9C79-4D13-B244-9A8922DD4741}" type="CELLREF">
                      <a:rPr lang="en-US"/>
                      <a:pPr/>
                      <a:t>[ZELLBEZ]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{24E449B1-9C79-4D13-B244-9A8922DD4741}</c15:txfldGUID>
                      <c15:f>Daten!$E$10</c15:f>
                      <c15:dlblFieldTableCache>
                        <c:ptCount val="1"/>
                        <c:pt idx="0">
                          <c:v>3.060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78F-46AB-ABBF-4F7E5B49CBA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8D-463F-8A02-2F0D68018BF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8D-463F-8A02-2F0D68018BF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8D-463F-8A02-2F0D68018BF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8D-463F-8A02-2F0D68018BF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8D-463F-8A02-2F0D68018BF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8D-463F-8A02-2F0D68018BF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8D-463F-8A02-2F0D68018BF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8D-463F-8A02-2F0D68018BF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8D-463F-8A02-2F0D68018BF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8D-463F-8A02-2F0D68018BF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8D-463F-8A02-2F0D68018BF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8D-463F-8A02-2F0D68018BF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08D-463F-8A02-2F0D68018BF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8D-463F-8A02-2F0D68018BF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08D-463F-8A02-2F0D68018BF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08D-463F-8A02-2F0D68018BF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08D-463F-8A02-2F0D68018BF4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08D-463F-8A02-2F0D68018BF4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08D-463F-8A02-2F0D68018BF4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08D-463F-8A02-2F0D68018BF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08D-463F-8A02-2F0D68018BF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8F-46AB-ABBF-4F7E5B49CBA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8F-46AB-ABBF-4F7E5B49CBAD}"/>
                </c:ext>
              </c:extLst>
            </c:dLbl>
            <c:dLbl>
              <c:idx val="24"/>
              <c:layout>
                <c:manualLayout>
                  <c:x val="-3.8456520193649382E-2"/>
                  <c:y val="-3.885750826879103E-2"/>
                </c:manualLayout>
              </c:layout>
              <c:tx>
                <c:rich>
                  <a:bodyPr/>
                  <a:lstStyle/>
                  <a:p>
                    <a:fld id="{03BA9B1F-3715-4DA3-B3E3-18C59C311DE9}" type="CELLREF">
                      <a:rPr lang="en-US"/>
                      <a:pPr/>
                      <a:t>[ZELLBEZ]</a:t>
                    </a:fld>
                    <a:r>
                      <a:rPr lang="en-US"/>
                      <a:t> 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{03BA9B1F-3715-4DA3-B3E3-18C59C311DE9}</c15:txfldGUID>
                      <c15:f>Daten!$E$34</c15:f>
                      <c15:dlblFieldTableCache>
                        <c:ptCount val="1"/>
                        <c:pt idx="0">
                          <c:v>3.936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991-4591-8C14-23171057C1ED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AF22470A-E52B-4060-B3C9-0BC94E9BD114}" type="CELLREF">
                      <a:rPr lang="en-US"/>
                      <a:pPr/>
                      <a:t>[ZELLBEZ]</a:t>
                    </a:fld>
                    <a:endParaRPr lang="de-DE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{AF22470A-E52B-4060-B3C9-0BC94E9BD114}</c15:txfldGUID>
                      <c15:f>Daten!$E$35</c15:f>
                      <c15:dlblFieldTableCache>
                        <c:ptCount val="1"/>
                        <c:pt idx="0">
                          <c:v>3.278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5191-440A-8874-36C504F9493C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91-440A-8874-36C504F9493C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38-4F22-BEB0-2026BDC85181}"/>
                </c:ext>
              </c:extLst>
            </c:dLbl>
            <c:dLbl>
              <c:idx val="28"/>
              <c:layout>
                <c:manualLayout>
                  <c:x val="-2.8789524086988885E-2"/>
                  <c:y val="-2.79271261959946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3.498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76-4E47-BF8E-923D2282B5EB}"/>
                </c:ext>
              </c:extLst>
            </c:dLbl>
            <c:numFmt formatCode="#,###.0" sourceLinked="0"/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Daten!$B$10:$B$35</c:f>
              <c:numCache>
                <c:formatCode>General</c:formatCode>
                <c:ptCount val="26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Daten!$E$10:$E$38</c:f>
              <c:numCache>
                <c:formatCode>#,##0</c:formatCode>
                <c:ptCount val="29"/>
                <c:pt idx="0">
                  <c:v>3060.0369589613128</c:v>
                </c:pt>
                <c:pt idx="1">
                  <c:v>3102.4348557706576</c:v>
                </c:pt>
                <c:pt idx="2">
                  <c:v>3137.3144511375162</c:v>
                </c:pt>
                <c:pt idx="3">
                  <c:v>3186.6931798689816</c:v>
                </c:pt>
                <c:pt idx="4">
                  <c:v>3284.9881047272629</c:v>
                </c:pt>
                <c:pt idx="5">
                  <c:v>3323.5366032308239</c:v>
                </c:pt>
                <c:pt idx="6">
                  <c:v>3354.6913310211794</c:v>
                </c:pt>
                <c:pt idx="7">
                  <c:v>3354.2344828020059</c:v>
                </c:pt>
                <c:pt idx="8">
                  <c:v>3349.7995623880479</c:v>
                </c:pt>
                <c:pt idx="9">
                  <c:v>3422.6795565080665</c:v>
                </c:pt>
                <c:pt idx="10">
                  <c:v>3415.9000510756168</c:v>
                </c:pt>
                <c:pt idx="11">
                  <c:v>3502.8737840884396</c:v>
                </c:pt>
                <c:pt idx="12">
                  <c:v>3558.1623571593382</c:v>
                </c:pt>
                <c:pt idx="13">
                  <c:v>3502.7549911972687</c:v>
                </c:pt>
                <c:pt idx="14">
                  <c:v>3408.0200632736105</c:v>
                </c:pt>
                <c:pt idx="15">
                  <c:v>3556.1947737870923</c:v>
                </c:pt>
                <c:pt idx="16">
                  <c:v>3599.2852028157913</c:v>
                </c:pt>
                <c:pt idx="17">
                  <c:v>3555.314556839543</c:v>
                </c:pt>
                <c:pt idx="18">
                  <c:v>3532.3821756157226</c:v>
                </c:pt>
                <c:pt idx="19">
                  <c:v>3579.3924757272466</c:v>
                </c:pt>
                <c:pt idx="20">
                  <c:v>3612.9738076556423</c:v>
                </c:pt>
                <c:pt idx="21">
                  <c:v>3662.1724554656125</c:v>
                </c:pt>
                <c:pt idx="22">
                  <c:v>3709.7738282790579</c:v>
                </c:pt>
                <c:pt idx="23">
                  <c:v>3732.4479841426541</c:v>
                </c:pt>
                <c:pt idx="24">
                  <c:v>3936.1819488228475</c:v>
                </c:pt>
                <c:pt idx="25">
                  <c:v>3277.7928244146628</c:v>
                </c:pt>
                <c:pt idx="26">
                  <c:v>3369.413458650436</c:v>
                </c:pt>
                <c:pt idx="27">
                  <c:v>3478.376064963863</c:v>
                </c:pt>
                <c:pt idx="28">
                  <c:v>3498.346133826768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C08D-463F-8A02-2F0D68018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009088"/>
        <c:axId val="371008304"/>
      </c:lineChart>
      <c:catAx>
        <c:axId val="37100908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371008304"/>
        <c:crosses val="autoZero"/>
        <c:auto val="1"/>
        <c:lblAlgn val="ctr"/>
        <c:lblOffset val="100"/>
        <c:noMultiLvlLbl val="0"/>
      </c:catAx>
      <c:valAx>
        <c:axId val="371008304"/>
        <c:scaling>
          <c:orientation val="minMax"/>
          <c:min val="250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Petajoule</c:v>
                </c:pt>
              </c:strCache>
            </c:strRef>
          </c:tx>
          <c:layout>
            <c:manualLayout>
              <c:xMode val="edge"/>
              <c:yMode val="edge"/>
              <c:x val="8.7656594352497078E-2"/>
              <c:y val="3.443672814934861E-2"/>
            </c:manualLayout>
          </c:layout>
          <c:overlay val="0"/>
          <c:txPr>
            <a:bodyPr rot="0" vert="horz"/>
            <a:lstStyle/>
            <a:p>
              <a:pPr>
                <a:defRPr sz="900" b="1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71009088"/>
        <c:crosses val="autoZero"/>
        <c:crossBetween val="between"/>
        <c:majorUnit val="2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38</xdr:row>
      <xdr:rowOff>28575</xdr:rowOff>
    </xdr:from>
    <xdr:to>
      <xdr:col>8</xdr:col>
      <xdr:colOff>9525</xdr:colOff>
      <xdr:row>38</xdr:row>
      <xdr:rowOff>28575</xdr:rowOff>
    </xdr:to>
    <xdr:cxnSp macro="">
      <xdr:nvCxnSpPr>
        <xdr:cNvPr id="2" name="Gerade Verbindung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190625" y="7620000"/>
          <a:ext cx="85915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1</xdr:row>
      <xdr:rowOff>173521</xdr:rowOff>
    </xdr:from>
    <xdr:to>
      <xdr:col>15</xdr:col>
      <xdr:colOff>0</xdr:colOff>
      <xdr:row>23</xdr:row>
      <xdr:rowOff>139213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479269</xdr:colOff>
      <xdr:row>18</xdr:row>
      <xdr:rowOff>466703</xdr:rowOff>
    </xdr:from>
    <xdr:to>
      <xdr:col>14</xdr:col>
      <xdr:colOff>269874</xdr:colOff>
      <xdr:row>19</xdr:row>
      <xdr:rowOff>124207</xdr:rowOff>
    </xdr:to>
    <xdr:sp macro="" textlink="Daten!S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527144" y="4284641"/>
          <a:ext cx="4457855" cy="236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Daten und Rechenmodell TREMOD, Version 6.61d (02/2025)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6627</xdr:colOff>
      <xdr:row>18</xdr:row>
      <xdr:rowOff>458154</xdr:rowOff>
    </xdr:from>
    <xdr:to>
      <xdr:col>6</xdr:col>
      <xdr:colOff>454270</xdr:colOff>
      <xdr:row>19</xdr:row>
      <xdr:rowOff>139212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26435" y="4348750"/>
          <a:ext cx="2279373" cy="2598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Methodenwechsel in der Vorkettenmodellierung, Werte ab 2019 sind daher nur eingeschränkt mit den Vorjahren vergleichbar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173934</xdr:colOff>
      <xdr:row>1</xdr:row>
      <xdr:rowOff>1242</xdr:rowOff>
    </xdr:from>
    <xdr:to>
      <xdr:col>12</xdr:col>
      <xdr:colOff>886238</xdr:colOff>
      <xdr:row>2</xdr:row>
      <xdr:rowOff>29817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73934" y="258003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Entwicklung des gesamten Primärenergieverbrauchs im Verkehrssektor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212481</xdr:colOff>
      <xdr:row>1</xdr:row>
      <xdr:rowOff>123826</xdr:rowOff>
    </xdr:from>
    <xdr:to>
      <xdr:col>12</xdr:col>
      <xdr:colOff>923192</xdr:colOff>
      <xdr:row>2</xdr:row>
      <xdr:rowOff>137746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12481" y="380268"/>
          <a:ext cx="6367096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281418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3635" y="260244"/>
          <a:ext cx="6336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457561</xdr:rowOff>
    </xdr:from>
    <xdr:to>
      <xdr:col>14</xdr:col>
      <xdr:colOff>281417</xdr:colOff>
      <xdr:row>18</xdr:row>
      <xdr:rowOff>457561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8094" y="4348157"/>
          <a:ext cx="677211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FFE88-5ECE-4317-BEA4-BF9676F1AE4C}">
  <dimension ref="A2:P127"/>
  <sheetViews>
    <sheetView zoomScaleNormal="100" workbookViewId="0">
      <selection activeCell="G6" sqref="G6:G34"/>
    </sheetView>
  </sheetViews>
  <sheetFormatPr baseColWidth="10" defaultRowHeight="12.75" x14ac:dyDescent="0.2"/>
  <cols>
    <col min="1" max="1" width="7" customWidth="1"/>
    <col min="2" max="2" width="7.7109375" customWidth="1"/>
    <col min="3" max="3" width="16.85546875" customWidth="1"/>
    <col min="4" max="4" width="19.28515625" customWidth="1"/>
    <col min="5" max="5" width="18.7109375" customWidth="1"/>
    <col min="6" max="6" width="18.85546875" customWidth="1"/>
    <col min="7" max="7" width="17.42578125" customWidth="1"/>
    <col min="8" max="8" width="7.85546875" customWidth="1"/>
    <col min="9" max="9" width="19.140625" customWidth="1"/>
    <col min="10" max="10" width="9" customWidth="1"/>
    <col min="11" max="11" width="8" customWidth="1"/>
    <col min="12" max="12" width="17.7109375" customWidth="1"/>
    <col min="15" max="15" width="17.140625" customWidth="1"/>
  </cols>
  <sheetData>
    <row r="2" spans="1:10" x14ac:dyDescent="0.2">
      <c r="A2" s="73" t="s">
        <v>52</v>
      </c>
      <c r="B2" s="73"/>
      <c r="C2" s="73"/>
      <c r="D2" s="78" t="s">
        <v>31</v>
      </c>
      <c r="E2" s="78"/>
    </row>
    <row r="4" spans="1:10" x14ac:dyDescent="0.2">
      <c r="A4" s="54" t="s">
        <v>11</v>
      </c>
      <c r="G4" s="54" t="s">
        <v>20</v>
      </c>
    </row>
    <row r="5" spans="1:10" x14ac:dyDescent="0.2">
      <c r="A5" s="61" t="s">
        <v>21</v>
      </c>
      <c r="B5" s="61" t="s">
        <v>15</v>
      </c>
      <c r="C5" s="61" t="s">
        <v>28</v>
      </c>
      <c r="D5" s="64" t="s">
        <v>23</v>
      </c>
      <c r="E5" s="64" t="s">
        <v>24</v>
      </c>
      <c r="F5" s="64" t="s">
        <v>25</v>
      </c>
      <c r="G5" s="64" t="s">
        <v>26</v>
      </c>
      <c r="I5" s="65" t="s">
        <v>27</v>
      </c>
      <c r="J5" s="65" t="s">
        <v>22</v>
      </c>
    </row>
    <row r="6" spans="1:10" x14ac:dyDescent="0.2">
      <c r="A6" s="62">
        <v>1995</v>
      </c>
      <c r="B6" s="63" t="s">
        <v>16</v>
      </c>
      <c r="C6" s="63" t="s">
        <v>30</v>
      </c>
      <c r="D6" s="103">
        <v>735296131293.05139</v>
      </c>
      <c r="E6" s="114">
        <v>45349962612.196724</v>
      </c>
      <c r="F6" s="115">
        <v>30181505391.11684</v>
      </c>
      <c r="G6" s="111">
        <v>64724278001.57444</v>
      </c>
      <c r="H6" s="54"/>
      <c r="I6" s="112">
        <f t="shared" ref="I6:I33" si="0">SUM(D6:G6)</f>
        <v>875551877297.93945</v>
      </c>
      <c r="J6" s="113">
        <f>I6/1000/1000/1000</f>
        <v>875.55187729793943</v>
      </c>
    </row>
    <row r="7" spans="1:10" x14ac:dyDescent="0.2">
      <c r="A7" s="62">
        <v>1996</v>
      </c>
      <c r="B7" s="63" t="s">
        <v>16</v>
      </c>
      <c r="C7" s="63" t="s">
        <v>30</v>
      </c>
      <c r="D7" s="104">
        <v>761121118851.61328</v>
      </c>
      <c r="E7" s="114">
        <v>44592743492.333496</v>
      </c>
      <c r="F7" s="115">
        <v>28683384995.382813</v>
      </c>
      <c r="G7" s="111">
        <v>62513511680.215408</v>
      </c>
      <c r="H7" s="54"/>
      <c r="I7" s="112">
        <f t="shared" si="0"/>
        <v>896910759019.54504</v>
      </c>
      <c r="J7" s="113">
        <f t="shared" ref="J7:J31" si="1">I7/1000/1000/1000</f>
        <v>896.91075901954503</v>
      </c>
    </row>
    <row r="8" spans="1:10" x14ac:dyDescent="0.2">
      <c r="A8" s="62">
        <v>1997</v>
      </c>
      <c r="B8" s="63" t="s">
        <v>16</v>
      </c>
      <c r="C8" s="63" t="s">
        <v>30</v>
      </c>
      <c r="D8" s="104">
        <v>795677088231.69263</v>
      </c>
      <c r="E8" s="114">
        <v>51536438612.021225</v>
      </c>
      <c r="F8" s="115">
        <v>28776338918.250088</v>
      </c>
      <c r="G8" s="111">
        <v>63606707501.475014</v>
      </c>
      <c r="H8" s="54"/>
      <c r="I8" s="112">
        <f t="shared" si="0"/>
        <v>939596573263.43896</v>
      </c>
      <c r="J8" s="113">
        <f t="shared" si="1"/>
        <v>939.59657326343893</v>
      </c>
    </row>
    <row r="9" spans="1:10" x14ac:dyDescent="0.2">
      <c r="A9" s="62">
        <v>1998</v>
      </c>
      <c r="B9" s="63" t="s">
        <v>16</v>
      </c>
      <c r="C9" s="63" t="s">
        <v>30</v>
      </c>
      <c r="D9" s="103">
        <v>819657489220.51624</v>
      </c>
      <c r="E9" s="114">
        <v>46250910755.520844</v>
      </c>
      <c r="F9" s="115">
        <v>29491249557.305916</v>
      </c>
      <c r="G9" s="111">
        <v>60706762213.612862</v>
      </c>
      <c r="H9" s="54"/>
      <c r="I9" s="112">
        <f t="shared" si="0"/>
        <v>956106411746.95593</v>
      </c>
      <c r="J9" s="113">
        <f t="shared" si="1"/>
        <v>956.10641174695593</v>
      </c>
    </row>
    <row r="10" spans="1:10" x14ac:dyDescent="0.2">
      <c r="A10" s="62">
        <v>1999</v>
      </c>
      <c r="B10" s="63" t="s">
        <v>16</v>
      </c>
      <c r="C10" s="63" t="s">
        <v>30</v>
      </c>
      <c r="D10" s="103">
        <v>863317284417.09692</v>
      </c>
      <c r="E10" s="114">
        <v>46668129161.37426</v>
      </c>
      <c r="F10" s="115">
        <v>28670912862.205215</v>
      </c>
      <c r="G10" s="111">
        <v>62435108786.10096</v>
      </c>
      <c r="H10" s="54"/>
      <c r="I10" s="112">
        <f t="shared" si="0"/>
        <v>1001091435226.7773</v>
      </c>
      <c r="J10" s="113">
        <f t="shared" si="1"/>
        <v>1001.0914352267773</v>
      </c>
    </row>
    <row r="11" spans="1:10" x14ac:dyDescent="0.2">
      <c r="A11" s="62">
        <v>2000</v>
      </c>
      <c r="B11" s="63" t="s">
        <v>16</v>
      </c>
      <c r="C11" s="63" t="s">
        <v>30</v>
      </c>
      <c r="D11" s="103">
        <v>881266054855.63513</v>
      </c>
      <c r="E11" s="114">
        <v>45609143470.026505</v>
      </c>
      <c r="F11" s="115">
        <v>30189916807.548927</v>
      </c>
      <c r="G11" s="111">
        <v>67909959345.66893</v>
      </c>
      <c r="H11" s="54"/>
      <c r="I11" s="112">
        <f t="shared" si="0"/>
        <v>1024975074478.8795</v>
      </c>
      <c r="J11" s="113">
        <f t="shared" si="1"/>
        <v>1024.9750744788796</v>
      </c>
    </row>
    <row r="12" spans="1:10" x14ac:dyDescent="0.2">
      <c r="A12" s="62">
        <v>2001</v>
      </c>
      <c r="B12" s="63" t="s">
        <v>16</v>
      </c>
      <c r="C12" s="63" t="s">
        <v>30</v>
      </c>
      <c r="D12" s="103">
        <v>892077984707.70618</v>
      </c>
      <c r="E12" s="114">
        <v>45188340215.08181</v>
      </c>
      <c r="F12" s="115">
        <v>29039069189.507896</v>
      </c>
      <c r="G12" s="111">
        <v>69145003104.325607</v>
      </c>
      <c r="H12" s="54"/>
      <c r="I12" s="112">
        <f t="shared" si="0"/>
        <v>1035450397216.6215</v>
      </c>
      <c r="J12" s="113">
        <f t="shared" si="1"/>
        <v>1035.4503972166215</v>
      </c>
    </row>
    <row r="13" spans="1:10" x14ac:dyDescent="0.2">
      <c r="A13" s="62">
        <v>2002</v>
      </c>
      <c r="B13" s="63" t="s">
        <v>16</v>
      </c>
      <c r="C13" s="63" t="s">
        <v>30</v>
      </c>
      <c r="D13" s="103">
        <v>893644750109.06079</v>
      </c>
      <c r="E13" s="114">
        <v>41509746315.086212</v>
      </c>
      <c r="F13" s="115">
        <v>28346998687.550102</v>
      </c>
      <c r="G13" s="111">
        <v>68852797818.920013</v>
      </c>
      <c r="H13" s="54"/>
      <c r="I13" s="112">
        <f t="shared" si="0"/>
        <v>1032354292930.6171</v>
      </c>
      <c r="J13" s="113">
        <f t="shared" si="1"/>
        <v>1032.354292930617</v>
      </c>
    </row>
    <row r="14" spans="1:10" x14ac:dyDescent="0.2">
      <c r="A14" s="62">
        <v>2003</v>
      </c>
      <c r="B14" s="63" t="s">
        <v>16</v>
      </c>
      <c r="C14" s="63" t="s">
        <v>30</v>
      </c>
      <c r="D14" s="103">
        <v>904371410372.90723</v>
      </c>
      <c r="E14" s="114">
        <v>41733132668.227325</v>
      </c>
      <c r="F14" s="115">
        <v>25327072075.08532</v>
      </c>
      <c r="G14" s="111">
        <v>68848085744.660431</v>
      </c>
      <c r="H14" s="54"/>
      <c r="I14" s="112">
        <f t="shared" si="0"/>
        <v>1040279700860.8802</v>
      </c>
      <c r="J14" s="113">
        <f t="shared" si="1"/>
        <v>1040.2797008608802</v>
      </c>
    </row>
    <row r="15" spans="1:10" x14ac:dyDescent="0.2">
      <c r="A15" s="62">
        <v>2004</v>
      </c>
      <c r="B15" s="63" t="s">
        <v>16</v>
      </c>
      <c r="C15" s="63" t="s">
        <v>30</v>
      </c>
      <c r="D15" s="103">
        <v>910941272293.89575</v>
      </c>
      <c r="E15" s="111">
        <v>44239391707.388863</v>
      </c>
      <c r="F15" s="115">
        <v>27326966551.603268</v>
      </c>
      <c r="G15" s="111">
        <v>76212283629.68927</v>
      </c>
      <c r="H15" s="54"/>
      <c r="I15" s="112">
        <f t="shared" si="0"/>
        <v>1058719914182.5771</v>
      </c>
      <c r="J15" s="113">
        <f t="shared" si="1"/>
        <v>1058.719914182577</v>
      </c>
    </row>
    <row r="16" spans="1:10" x14ac:dyDescent="0.2">
      <c r="A16" s="62">
        <v>2005</v>
      </c>
      <c r="B16" s="63" t="s">
        <v>16</v>
      </c>
      <c r="C16" s="63" t="s">
        <v>30</v>
      </c>
      <c r="D16" s="103">
        <v>911522589332.61072</v>
      </c>
      <c r="E16" s="111">
        <v>47553394800.041939</v>
      </c>
      <c r="F16" s="115">
        <v>27106083127.789314</v>
      </c>
      <c r="G16" s="111">
        <v>81995829332.928268</v>
      </c>
      <c r="H16" s="54"/>
      <c r="I16" s="112">
        <f t="shared" si="0"/>
        <v>1068177896593.3702</v>
      </c>
      <c r="J16" s="113">
        <f t="shared" si="1"/>
        <v>1068.1778965933702</v>
      </c>
    </row>
    <row r="17" spans="1:10" x14ac:dyDescent="0.2">
      <c r="A17" s="62">
        <v>2006</v>
      </c>
      <c r="B17" s="63" t="s">
        <v>16</v>
      </c>
      <c r="C17" s="63" t="s">
        <v>30</v>
      </c>
      <c r="D17" s="103">
        <v>972856336803.63831</v>
      </c>
      <c r="E17" s="111">
        <v>49509988905.087029</v>
      </c>
      <c r="F17" s="115">
        <v>26649829887.253563</v>
      </c>
      <c r="G17" s="111">
        <v>89369463422.998688</v>
      </c>
      <c r="H17" s="54"/>
      <c r="I17" s="112">
        <f t="shared" si="0"/>
        <v>1138385619018.9775</v>
      </c>
      <c r="J17" s="113">
        <f t="shared" si="1"/>
        <v>1138.3856190189776</v>
      </c>
    </row>
    <row r="18" spans="1:10" x14ac:dyDescent="0.2">
      <c r="A18" s="62">
        <v>2007</v>
      </c>
      <c r="B18" s="63" t="s">
        <v>16</v>
      </c>
      <c r="C18" s="63" t="s">
        <v>30</v>
      </c>
      <c r="D18" s="103">
        <v>1004165710830.254</v>
      </c>
      <c r="E18" s="111">
        <v>50337958294.292801</v>
      </c>
      <c r="F18" s="115">
        <v>26546169200.674171</v>
      </c>
      <c r="G18" s="111">
        <v>95120638693.191422</v>
      </c>
      <c r="H18" s="54"/>
      <c r="I18" s="112">
        <f t="shared" si="0"/>
        <v>1176170477018.4126</v>
      </c>
      <c r="J18" s="113">
        <f t="shared" si="1"/>
        <v>1176.1704770184126</v>
      </c>
    </row>
    <row r="19" spans="1:10" x14ac:dyDescent="0.2">
      <c r="A19" s="62">
        <v>2008</v>
      </c>
      <c r="B19" s="63" t="s">
        <v>16</v>
      </c>
      <c r="C19" s="63" t="s">
        <v>30</v>
      </c>
      <c r="D19" s="103">
        <v>973350266071.22266</v>
      </c>
      <c r="E19" s="111">
        <v>48766101264.0728</v>
      </c>
      <c r="F19" s="115">
        <v>25867641070.741837</v>
      </c>
      <c r="G19" s="111">
        <v>100377018631.24474</v>
      </c>
      <c r="H19" s="54"/>
      <c r="I19" s="112">
        <f t="shared" si="0"/>
        <v>1148361027037.282</v>
      </c>
      <c r="J19" s="113">
        <f t="shared" si="1"/>
        <v>1148.3610270372819</v>
      </c>
    </row>
    <row r="20" spans="1:10" x14ac:dyDescent="0.2">
      <c r="A20" s="62">
        <v>2009</v>
      </c>
      <c r="B20" s="63" t="s">
        <v>16</v>
      </c>
      <c r="C20" s="63" t="s">
        <v>30</v>
      </c>
      <c r="D20" s="103">
        <v>892430997095.2002</v>
      </c>
      <c r="E20" s="111">
        <v>39706703689.077339</v>
      </c>
      <c r="F20" s="115">
        <v>22053690815.816139</v>
      </c>
      <c r="G20" s="111">
        <v>95449867044.682465</v>
      </c>
      <c r="H20" s="54"/>
      <c r="I20" s="112">
        <f t="shared" si="0"/>
        <v>1049641258644.7762</v>
      </c>
      <c r="J20" s="113">
        <f t="shared" si="1"/>
        <v>1049.6412586447761</v>
      </c>
    </row>
    <row r="21" spans="1:10" x14ac:dyDescent="0.2">
      <c r="A21" s="62">
        <v>2010</v>
      </c>
      <c r="B21" s="63" t="s">
        <v>16</v>
      </c>
      <c r="C21" s="63" t="s">
        <v>30</v>
      </c>
      <c r="D21" s="103">
        <v>961193800156.7041</v>
      </c>
      <c r="E21" s="111">
        <v>44502857331.386604</v>
      </c>
      <c r="F21" s="115">
        <v>25776144630.788422</v>
      </c>
      <c r="G21" s="111">
        <v>114562308588.94553</v>
      </c>
      <c r="H21" s="54"/>
      <c r="I21" s="112">
        <f t="shared" si="0"/>
        <v>1146035110707.8247</v>
      </c>
      <c r="J21" s="113">
        <f t="shared" si="1"/>
        <v>1146.0351107078247</v>
      </c>
    </row>
    <row r="22" spans="1:10" x14ac:dyDescent="0.2">
      <c r="A22" s="62">
        <v>2011</v>
      </c>
      <c r="B22" s="63" t="s">
        <v>16</v>
      </c>
      <c r="C22" s="63" t="s">
        <v>30</v>
      </c>
      <c r="D22" s="103">
        <v>968941515040.6427</v>
      </c>
      <c r="E22" s="111">
        <v>45371103836.061371</v>
      </c>
      <c r="F22" s="115">
        <v>24534308638.291054</v>
      </c>
      <c r="G22" s="111">
        <v>126053868422.86736</v>
      </c>
      <c r="H22" s="54"/>
      <c r="I22" s="112">
        <f t="shared" si="0"/>
        <v>1164900795937.8625</v>
      </c>
      <c r="J22" s="113">
        <f t="shared" si="1"/>
        <v>1164.9007959378628</v>
      </c>
    </row>
    <row r="23" spans="1:10" x14ac:dyDescent="0.2">
      <c r="A23" s="62">
        <v>2012</v>
      </c>
      <c r="B23" s="63" t="s">
        <v>16</v>
      </c>
      <c r="C23" s="63" t="s">
        <v>30</v>
      </c>
      <c r="D23" s="103">
        <v>949501775365.41528</v>
      </c>
      <c r="E23" s="111">
        <v>42983429180.854553</v>
      </c>
      <c r="F23" s="115">
        <v>23633728701.593567</v>
      </c>
      <c r="G23" s="111">
        <v>119404888679.81909</v>
      </c>
      <c r="H23" s="54"/>
      <c r="I23" s="112">
        <f t="shared" si="0"/>
        <v>1135523821927.6824</v>
      </c>
      <c r="J23" s="113">
        <f t="shared" si="1"/>
        <v>1135.5238219276825</v>
      </c>
    </row>
    <row r="24" spans="1:10" x14ac:dyDescent="0.2">
      <c r="A24" s="62">
        <v>2013</v>
      </c>
      <c r="B24" s="63" t="s">
        <v>16</v>
      </c>
      <c r="C24" s="63" t="s">
        <v>30</v>
      </c>
      <c r="D24" s="103">
        <v>951787363889.49109</v>
      </c>
      <c r="E24" s="111">
        <v>41171257771.435318</v>
      </c>
      <c r="F24" s="115">
        <v>23839259680.503304</v>
      </c>
      <c r="G24" s="111">
        <v>114846805695.67435</v>
      </c>
      <c r="H24" s="54"/>
      <c r="I24" s="112">
        <f t="shared" si="0"/>
        <v>1131644687037.104</v>
      </c>
      <c r="J24" s="113">
        <f t="shared" si="1"/>
        <v>1131.6446870371037</v>
      </c>
    </row>
    <row r="25" spans="1:10" x14ac:dyDescent="0.2">
      <c r="A25" s="62">
        <v>2014</v>
      </c>
      <c r="B25" s="63" t="s">
        <v>16</v>
      </c>
      <c r="C25" s="63" t="s">
        <v>30</v>
      </c>
      <c r="D25" s="103">
        <v>975974651869.2522</v>
      </c>
      <c r="E25" s="111">
        <v>39280044108.466927</v>
      </c>
      <c r="F25" s="115">
        <v>23814003681.488472</v>
      </c>
      <c r="G25" s="111">
        <v>114230848381.42183</v>
      </c>
      <c r="H25" s="54"/>
      <c r="I25" s="112">
        <f t="shared" si="0"/>
        <v>1153299548040.6294</v>
      </c>
      <c r="J25" s="113">
        <f t="shared" si="1"/>
        <v>1153.2995480406294</v>
      </c>
    </row>
    <row r="26" spans="1:10" x14ac:dyDescent="0.2">
      <c r="A26" s="62">
        <v>2015</v>
      </c>
      <c r="B26" s="63" t="s">
        <v>16</v>
      </c>
      <c r="C26" s="63" t="s">
        <v>30</v>
      </c>
      <c r="D26" s="103">
        <v>991161715969.25989</v>
      </c>
      <c r="E26" s="111">
        <v>39609617476.983887</v>
      </c>
      <c r="F26" s="115">
        <v>23300836632.810585</v>
      </c>
      <c r="G26" s="111">
        <v>115265539752.40433</v>
      </c>
      <c r="H26" s="54"/>
      <c r="I26" s="112">
        <f t="shared" si="0"/>
        <v>1169337709831.4587</v>
      </c>
      <c r="J26" s="113">
        <f t="shared" si="1"/>
        <v>1169.3377098314588</v>
      </c>
    </row>
    <row r="27" spans="1:10" x14ac:dyDescent="0.2">
      <c r="A27" s="62">
        <v>2016</v>
      </c>
      <c r="B27" s="63" t="s">
        <v>16</v>
      </c>
      <c r="C27" s="63" t="s">
        <v>30</v>
      </c>
      <c r="D27" s="103">
        <v>1010011052017.9399</v>
      </c>
      <c r="E27" s="111">
        <v>44278199403.475258</v>
      </c>
      <c r="F27" s="115">
        <v>21987225695.079727</v>
      </c>
      <c r="G27" s="111">
        <v>117638233026.93153</v>
      </c>
      <c r="H27" s="54"/>
      <c r="I27" s="112">
        <f t="shared" si="0"/>
        <v>1193914710143.4265</v>
      </c>
      <c r="J27" s="113">
        <f t="shared" si="1"/>
        <v>1193.9147101434264</v>
      </c>
    </row>
    <row r="28" spans="1:10" x14ac:dyDescent="0.2">
      <c r="A28" s="62">
        <v>2017</v>
      </c>
      <c r="B28" s="63" t="s">
        <v>16</v>
      </c>
      <c r="C28" s="63" t="s">
        <v>30</v>
      </c>
      <c r="D28" s="103">
        <v>1038427738161.6405</v>
      </c>
      <c r="E28" s="111">
        <v>42091523697.720581</v>
      </c>
      <c r="F28" s="115">
        <v>22911107861.635883</v>
      </c>
      <c r="G28" s="111">
        <v>119759082367.88863</v>
      </c>
      <c r="H28" s="54"/>
      <c r="I28" s="112">
        <f t="shared" si="0"/>
        <v>1223189452088.8857</v>
      </c>
      <c r="J28" s="113">
        <f t="shared" si="1"/>
        <v>1223.1894520888857</v>
      </c>
    </row>
    <row r="29" spans="1:10" x14ac:dyDescent="0.2">
      <c r="A29" s="62">
        <v>2018</v>
      </c>
      <c r="B29" s="63" t="s">
        <v>16</v>
      </c>
      <c r="C29" s="63" t="s">
        <v>30</v>
      </c>
      <c r="D29" s="103">
        <v>1060472636440.5061</v>
      </c>
      <c r="E29" s="111">
        <v>40498043137.598404</v>
      </c>
      <c r="F29" s="115">
        <v>20211347328.112282</v>
      </c>
      <c r="G29" s="111">
        <v>120986445867.06693</v>
      </c>
      <c r="H29" s="54"/>
      <c r="I29" s="112">
        <f t="shared" si="0"/>
        <v>1242168472773.2837</v>
      </c>
      <c r="J29" s="113">
        <f t="shared" si="1"/>
        <v>1242.1684727732836</v>
      </c>
    </row>
    <row r="30" spans="1:10" x14ac:dyDescent="0.2">
      <c r="A30" s="62">
        <v>2019</v>
      </c>
      <c r="B30" s="63" t="s">
        <v>16</v>
      </c>
      <c r="C30" s="63" t="s">
        <v>30</v>
      </c>
      <c r="D30" s="103">
        <v>1137982628458.0654</v>
      </c>
      <c r="E30" s="111">
        <v>38484426300.041077</v>
      </c>
      <c r="F30" s="115">
        <v>21690095104.655514</v>
      </c>
      <c r="G30" s="111">
        <v>118445272477.81259</v>
      </c>
      <c r="H30" s="54"/>
      <c r="I30" s="112">
        <f t="shared" si="0"/>
        <v>1316602422340.5745</v>
      </c>
      <c r="J30" s="113">
        <f t="shared" si="1"/>
        <v>1316.6024223405745</v>
      </c>
    </row>
    <row r="31" spans="1:10" x14ac:dyDescent="0.2">
      <c r="A31" s="72">
        <v>2020</v>
      </c>
      <c r="B31" s="63" t="s">
        <v>16</v>
      </c>
      <c r="C31" s="63" t="s">
        <v>30</v>
      </c>
      <c r="D31" s="103">
        <v>1098455508216.2299</v>
      </c>
      <c r="E31" s="111">
        <v>32984097697.849365</v>
      </c>
      <c r="F31" s="115">
        <v>20682748786.988785</v>
      </c>
      <c r="G31" s="111">
        <v>102952254421.1557</v>
      </c>
      <c r="H31" s="54"/>
      <c r="I31" s="112">
        <f t="shared" si="0"/>
        <v>1255074609122.2236</v>
      </c>
      <c r="J31" s="113">
        <f t="shared" si="1"/>
        <v>1255.0746091222236</v>
      </c>
    </row>
    <row r="32" spans="1:10" x14ac:dyDescent="0.2">
      <c r="A32" s="72">
        <v>2021</v>
      </c>
      <c r="B32" s="63" t="s">
        <v>16</v>
      </c>
      <c r="C32" s="63" t="s">
        <v>30</v>
      </c>
      <c r="D32" s="103">
        <v>1134674647842.5337</v>
      </c>
      <c r="E32" s="111">
        <v>37321597514.030792</v>
      </c>
      <c r="F32" s="115">
        <v>21546608632.425053</v>
      </c>
      <c r="G32" s="111">
        <v>124172450852.64035</v>
      </c>
      <c r="H32" s="54"/>
      <c r="I32" s="112">
        <f t="shared" si="0"/>
        <v>1317715304841.6299</v>
      </c>
      <c r="J32" s="113">
        <f t="shared" ref="J32:J33" si="2">I32/1000/1000/1000</f>
        <v>1317.7153048416299</v>
      </c>
    </row>
    <row r="33" spans="1:16" x14ac:dyDescent="0.2">
      <c r="A33" s="101">
        <v>2022</v>
      </c>
      <c r="B33" s="102" t="s">
        <v>16</v>
      </c>
      <c r="C33" s="102" t="s">
        <v>30</v>
      </c>
      <c r="D33" s="103">
        <v>1110575441029.9202</v>
      </c>
      <c r="E33" s="111">
        <v>37867203182.851563</v>
      </c>
      <c r="F33" s="116">
        <v>20882355622.742104</v>
      </c>
      <c r="G33" s="117">
        <v>118719424845.23808</v>
      </c>
      <c r="H33" s="54"/>
      <c r="I33" s="112">
        <f t="shared" si="0"/>
        <v>1288044424680.752</v>
      </c>
      <c r="J33" s="113">
        <f t="shared" si="2"/>
        <v>1288.0444246807519</v>
      </c>
      <c r="K33">
        <f>J33/J6*100</f>
        <v>147.11229089655032</v>
      </c>
      <c r="M33">
        <f>D33/I33*100</f>
        <v>86.221827426890314</v>
      </c>
      <c r="N33">
        <f>G33/I33*100</f>
        <v>9.2170287429847981</v>
      </c>
      <c r="O33">
        <f>E33/I33*100</f>
        <v>2.9398988464421274</v>
      </c>
      <c r="P33">
        <f>F33/I33*100</f>
        <v>1.6212449836827558</v>
      </c>
    </row>
    <row r="34" spans="1:16" x14ac:dyDescent="0.2">
      <c r="A34" s="100">
        <v>2023</v>
      </c>
      <c r="B34" s="90" t="s">
        <v>16</v>
      </c>
      <c r="C34" s="90" t="s">
        <v>30</v>
      </c>
      <c r="D34" s="95">
        <v>1072360447850.0547</v>
      </c>
      <c r="E34" s="95">
        <v>35415101233.835724</v>
      </c>
      <c r="F34" s="99">
        <v>18501787829.044868</v>
      </c>
      <c r="G34" s="95">
        <v>114743598314.06296</v>
      </c>
      <c r="I34" s="93">
        <f t="shared" ref="I34" si="3">SUM(D34:G34)</f>
        <v>1241020935226.9983</v>
      </c>
      <c r="J34" s="96">
        <f t="shared" ref="J34" si="4">I34/1000/1000/1000</f>
        <v>1241.0209352269983</v>
      </c>
    </row>
    <row r="35" spans="1:16" x14ac:dyDescent="0.2">
      <c r="A35" s="54" t="s">
        <v>12</v>
      </c>
      <c r="D35">
        <f>D34/D6*100</f>
        <v>145.84062151452645</v>
      </c>
      <c r="E35">
        <f t="shared" ref="E35:G35" si="5">E34/E6*100</f>
        <v>78.092900619748136</v>
      </c>
      <c r="F35">
        <f t="shared" si="5"/>
        <v>61.301739556339029</v>
      </c>
      <c r="G35">
        <f t="shared" si="5"/>
        <v>177.28061533768175</v>
      </c>
    </row>
    <row r="36" spans="1:16" x14ac:dyDescent="0.2">
      <c r="A36" s="61" t="s">
        <v>21</v>
      </c>
      <c r="B36" s="61" t="s">
        <v>15</v>
      </c>
      <c r="C36" s="66" t="s">
        <v>28</v>
      </c>
      <c r="D36" s="64" t="s">
        <v>23</v>
      </c>
      <c r="E36" s="64" t="s">
        <v>24</v>
      </c>
      <c r="F36" s="64" t="s">
        <v>26</v>
      </c>
      <c r="I36" s="65" t="s">
        <v>27</v>
      </c>
      <c r="J36" s="65" t="s">
        <v>22</v>
      </c>
    </row>
    <row r="37" spans="1:16" x14ac:dyDescent="0.2">
      <c r="A37" s="62">
        <v>1995</v>
      </c>
      <c r="B37" s="63" t="s">
        <v>16</v>
      </c>
      <c r="C37" s="67" t="s">
        <v>29</v>
      </c>
      <c r="D37" s="103">
        <v>1848933313019.7576</v>
      </c>
      <c r="E37" s="111">
        <v>120863202026.7825</v>
      </c>
      <c r="F37" s="111">
        <v>214688566616.83359</v>
      </c>
      <c r="I37" s="112">
        <f t="shared" ref="I37:I64" si="6">SUM(D37:F37)</f>
        <v>2184485081663.3735</v>
      </c>
      <c r="J37" s="113">
        <f>I37/1000/1000/1000</f>
        <v>2184.4850816633734</v>
      </c>
    </row>
    <row r="38" spans="1:16" x14ac:dyDescent="0.2">
      <c r="A38" s="62">
        <v>1996</v>
      </c>
      <c r="B38" s="63" t="s">
        <v>16</v>
      </c>
      <c r="C38" s="67" t="s">
        <v>29</v>
      </c>
      <c r="D38" s="103">
        <v>1861569133719.3159</v>
      </c>
      <c r="E38" s="111">
        <v>127902961677.7614</v>
      </c>
      <c r="F38" s="111">
        <v>216052001354.0351</v>
      </c>
      <c r="I38" s="112">
        <f t="shared" si="6"/>
        <v>2205524096751.1123</v>
      </c>
      <c r="J38" s="113">
        <f t="shared" ref="J38:J62" si="7">I38/1000/1000/1000</f>
        <v>2205.5240967511127</v>
      </c>
    </row>
    <row r="39" spans="1:16" x14ac:dyDescent="0.2">
      <c r="A39" s="62">
        <v>1997</v>
      </c>
      <c r="B39" s="63" t="s">
        <v>16</v>
      </c>
      <c r="C39" s="67" t="s">
        <v>29</v>
      </c>
      <c r="D39" s="103">
        <v>1860495618331.79</v>
      </c>
      <c r="E39" s="111">
        <v>120129644658.63318</v>
      </c>
      <c r="F39" s="111">
        <v>217092614883.65408</v>
      </c>
      <c r="I39" s="112">
        <f t="shared" si="6"/>
        <v>2197717877874.0774</v>
      </c>
      <c r="J39" s="113">
        <f t="shared" si="7"/>
        <v>2197.7178778740772</v>
      </c>
    </row>
    <row r="40" spans="1:16" x14ac:dyDescent="0.2">
      <c r="A40" s="62">
        <v>1998</v>
      </c>
      <c r="B40" s="63" t="s">
        <v>16</v>
      </c>
      <c r="C40" s="67" t="s">
        <v>29</v>
      </c>
      <c r="D40" s="103">
        <v>1885295882400.2375</v>
      </c>
      <c r="E40" s="111">
        <v>124118088153.55025</v>
      </c>
      <c r="F40" s="111">
        <v>221172797568.23785</v>
      </c>
      <c r="I40" s="112">
        <f t="shared" si="6"/>
        <v>2230586768122.0259</v>
      </c>
      <c r="J40" s="113">
        <f t="shared" si="7"/>
        <v>2230.5867681220257</v>
      </c>
    </row>
    <row r="41" spans="1:16" x14ac:dyDescent="0.2">
      <c r="A41" s="62">
        <v>1999</v>
      </c>
      <c r="B41" s="63" t="s">
        <v>16</v>
      </c>
      <c r="C41" s="67" t="s">
        <v>29</v>
      </c>
      <c r="D41" s="103">
        <v>1927746337781.1731</v>
      </c>
      <c r="E41" s="111">
        <v>122995577938.92815</v>
      </c>
      <c r="F41" s="111">
        <v>233154753780.38379</v>
      </c>
      <c r="I41" s="112">
        <f t="shared" si="6"/>
        <v>2283896669500.4854</v>
      </c>
      <c r="J41" s="113">
        <f t="shared" si="7"/>
        <v>2283.8966695004856</v>
      </c>
    </row>
    <row r="42" spans="1:16" x14ac:dyDescent="0.2">
      <c r="A42" s="62">
        <v>2000</v>
      </c>
      <c r="B42" s="63" t="s">
        <v>16</v>
      </c>
      <c r="C42" s="67" t="s">
        <v>29</v>
      </c>
      <c r="D42" s="103">
        <v>1927635770693.6543</v>
      </c>
      <c r="E42" s="111">
        <v>126085550916.99481</v>
      </c>
      <c r="F42" s="111">
        <v>244840207141.2951</v>
      </c>
      <c r="I42" s="112">
        <f t="shared" si="6"/>
        <v>2298561528751.9443</v>
      </c>
      <c r="J42" s="113">
        <f t="shared" si="7"/>
        <v>2298.5615287519445</v>
      </c>
    </row>
    <row r="43" spans="1:16" x14ac:dyDescent="0.2">
      <c r="A43" s="62">
        <v>2001</v>
      </c>
      <c r="B43" s="63" t="s">
        <v>16</v>
      </c>
      <c r="C43" s="67" t="s">
        <v>29</v>
      </c>
      <c r="D43" s="103">
        <v>1957268138060.0835</v>
      </c>
      <c r="E43" s="111">
        <v>121457784438.90973</v>
      </c>
      <c r="F43" s="111">
        <v>240515011305.56436</v>
      </c>
      <c r="I43" s="112">
        <f t="shared" si="6"/>
        <v>2319240933804.5576</v>
      </c>
      <c r="J43" s="113">
        <f t="shared" si="7"/>
        <v>2319.2409338045577</v>
      </c>
    </row>
    <row r="44" spans="1:16" x14ac:dyDescent="0.2">
      <c r="A44" s="62">
        <v>2002</v>
      </c>
      <c r="B44" s="63" t="s">
        <v>16</v>
      </c>
      <c r="C44" s="67" t="s">
        <v>29</v>
      </c>
      <c r="D44" s="103">
        <v>1975096674052.9248</v>
      </c>
      <c r="E44" s="111">
        <v>117444573191.31895</v>
      </c>
      <c r="F44" s="111">
        <v>229338942627.14508</v>
      </c>
      <c r="I44" s="112">
        <f t="shared" si="6"/>
        <v>2321880189871.3887</v>
      </c>
      <c r="J44" s="113">
        <f t="shared" si="7"/>
        <v>2321.8801898713887</v>
      </c>
    </row>
    <row r="45" spans="1:16" x14ac:dyDescent="0.2">
      <c r="A45" s="62">
        <v>2003</v>
      </c>
      <c r="B45" s="63" t="s">
        <v>16</v>
      </c>
      <c r="C45" s="67" t="s">
        <v>29</v>
      </c>
      <c r="D45" s="103">
        <v>1949242626026.6963</v>
      </c>
      <c r="E45" s="111">
        <v>124397207970.21414</v>
      </c>
      <c r="F45" s="111">
        <v>235880027530.25775</v>
      </c>
      <c r="I45" s="112">
        <f t="shared" si="6"/>
        <v>2309519861527.168</v>
      </c>
      <c r="J45" s="113">
        <f t="shared" si="7"/>
        <v>2309.5198615271679</v>
      </c>
    </row>
    <row r="46" spans="1:16" x14ac:dyDescent="0.2">
      <c r="A46" s="62">
        <v>2004</v>
      </c>
      <c r="B46" s="63" t="s">
        <v>16</v>
      </c>
      <c r="C46" s="67" t="s">
        <v>29</v>
      </c>
      <c r="D46" s="103">
        <v>1986979852247.6985</v>
      </c>
      <c r="E46" s="111">
        <v>117611949553.10521</v>
      </c>
      <c r="F46" s="111">
        <v>259367840524.68631</v>
      </c>
      <c r="I46" s="112">
        <f t="shared" si="6"/>
        <v>2363959642325.4902</v>
      </c>
      <c r="J46" s="113">
        <f t="shared" si="7"/>
        <v>2363.9596423254898</v>
      </c>
    </row>
    <row r="47" spans="1:16" x14ac:dyDescent="0.2">
      <c r="A47" s="62">
        <v>2005</v>
      </c>
      <c r="B47" s="63" t="s">
        <v>16</v>
      </c>
      <c r="C47" s="67" t="s">
        <v>29</v>
      </c>
      <c r="D47" s="103">
        <v>1953314789740.166</v>
      </c>
      <c r="E47" s="111">
        <v>119957195249.62703</v>
      </c>
      <c r="F47" s="111">
        <v>274450169492.45428</v>
      </c>
      <c r="I47" s="112">
        <f t="shared" si="6"/>
        <v>2347722154482.2471</v>
      </c>
      <c r="J47" s="113">
        <f t="shared" si="7"/>
        <v>2347.7221544822469</v>
      </c>
    </row>
    <row r="48" spans="1:16" x14ac:dyDescent="0.2">
      <c r="A48" s="62">
        <v>2006</v>
      </c>
      <c r="B48" s="63" t="s">
        <v>16</v>
      </c>
      <c r="C48" s="67" t="s">
        <v>29</v>
      </c>
      <c r="D48" s="103">
        <v>1962774724636.981</v>
      </c>
      <c r="E48" s="111">
        <v>117297195162.1311</v>
      </c>
      <c r="F48" s="111">
        <v>284416245270.34967</v>
      </c>
      <c r="I48" s="112">
        <f t="shared" si="6"/>
        <v>2364488165069.4619</v>
      </c>
      <c r="J48" s="113">
        <f t="shared" si="7"/>
        <v>2364.488165069462</v>
      </c>
    </row>
    <row r="49" spans="1:10" x14ac:dyDescent="0.2">
      <c r="A49" s="62">
        <v>2007</v>
      </c>
      <c r="B49" s="63" t="s">
        <v>16</v>
      </c>
      <c r="C49" s="67" t="s">
        <v>29</v>
      </c>
      <c r="D49" s="103">
        <v>1972054548921.8787</v>
      </c>
      <c r="E49" s="111">
        <v>113437587039.22714</v>
      </c>
      <c r="F49" s="111">
        <v>296499744179.81995</v>
      </c>
      <c r="I49" s="112">
        <f t="shared" si="6"/>
        <v>2381991880140.9258</v>
      </c>
      <c r="J49" s="113">
        <f t="shared" si="7"/>
        <v>2381.9918801409258</v>
      </c>
    </row>
    <row r="50" spans="1:10" x14ac:dyDescent="0.2">
      <c r="A50" s="62">
        <v>2008</v>
      </c>
      <c r="B50" s="63" t="s">
        <v>16</v>
      </c>
      <c r="C50" s="67" t="s">
        <v>29</v>
      </c>
      <c r="D50" s="103">
        <v>1940238133924.7927</v>
      </c>
      <c r="E50" s="111">
        <v>111457832889.119</v>
      </c>
      <c r="F50" s="111">
        <v>302697997346.07538</v>
      </c>
      <c r="I50" s="112">
        <f t="shared" si="6"/>
        <v>2354393964159.9868</v>
      </c>
      <c r="J50" s="113">
        <f t="shared" si="7"/>
        <v>2354.3939641599868</v>
      </c>
    </row>
    <row r="51" spans="1:10" x14ac:dyDescent="0.2">
      <c r="A51" s="62">
        <v>2009</v>
      </c>
      <c r="B51" s="63" t="s">
        <v>16</v>
      </c>
      <c r="C51" s="67" t="s">
        <v>29</v>
      </c>
      <c r="D51" s="103">
        <v>1960003566844.6836</v>
      </c>
      <c r="E51" s="111">
        <v>109816404767.41106</v>
      </c>
      <c r="F51" s="111">
        <v>288558833016.73975</v>
      </c>
      <c r="I51" s="112">
        <f t="shared" si="6"/>
        <v>2358378804628.8345</v>
      </c>
      <c r="J51" s="113">
        <f t="shared" si="7"/>
        <v>2358.3788046288341</v>
      </c>
    </row>
    <row r="52" spans="1:10" x14ac:dyDescent="0.2">
      <c r="A52" s="62">
        <v>2010</v>
      </c>
      <c r="B52" s="63" t="s">
        <v>16</v>
      </c>
      <c r="C52" s="67" t="s">
        <v>29</v>
      </c>
      <c r="D52" s="103">
        <v>1995160553328.3293</v>
      </c>
      <c r="E52" s="111">
        <v>107728510078.89954</v>
      </c>
      <c r="F52" s="111">
        <v>307270599672.03839</v>
      </c>
      <c r="I52" s="112">
        <f t="shared" si="6"/>
        <v>2410159663079.2676</v>
      </c>
      <c r="J52" s="113">
        <f t="shared" si="7"/>
        <v>2410.1596630792674</v>
      </c>
    </row>
    <row r="53" spans="1:10" x14ac:dyDescent="0.2">
      <c r="A53" s="62">
        <v>2011</v>
      </c>
      <c r="B53" s="63" t="s">
        <v>16</v>
      </c>
      <c r="C53" s="67" t="s">
        <v>29</v>
      </c>
      <c r="D53" s="103">
        <v>2010260208942.1313</v>
      </c>
      <c r="E53" s="111">
        <v>104688597140.05765</v>
      </c>
      <c r="F53" s="111">
        <v>319435600795.73938</v>
      </c>
      <c r="I53" s="112">
        <f t="shared" si="6"/>
        <v>2434384406877.9282</v>
      </c>
      <c r="J53" s="113">
        <f t="shared" si="7"/>
        <v>2434.3844068779285</v>
      </c>
    </row>
    <row r="54" spans="1:10" x14ac:dyDescent="0.2">
      <c r="A54" s="62">
        <v>2012</v>
      </c>
      <c r="B54" s="63" t="s">
        <v>16</v>
      </c>
      <c r="C54" s="67" t="s">
        <v>29</v>
      </c>
      <c r="D54" s="103">
        <v>1994256967992.802</v>
      </c>
      <c r="E54" s="111">
        <v>103200947489.38399</v>
      </c>
      <c r="F54" s="111">
        <v>322332819429.67432</v>
      </c>
      <c r="I54" s="112">
        <f t="shared" si="6"/>
        <v>2419790734911.8604</v>
      </c>
      <c r="J54" s="113">
        <f t="shared" si="7"/>
        <v>2419.7907349118605</v>
      </c>
    </row>
    <row r="55" spans="1:10" x14ac:dyDescent="0.2">
      <c r="A55" s="62">
        <v>2013</v>
      </c>
      <c r="B55" s="63" t="s">
        <v>16</v>
      </c>
      <c r="C55" s="67" t="s">
        <v>29</v>
      </c>
      <c r="D55" s="103">
        <v>1988075171975.3298</v>
      </c>
      <c r="E55" s="111">
        <v>97499239031.83136</v>
      </c>
      <c r="F55" s="111">
        <v>315163077571.45795</v>
      </c>
      <c r="I55" s="112">
        <f t="shared" si="6"/>
        <v>2400737488578.6191</v>
      </c>
      <c r="J55" s="113">
        <f t="shared" si="7"/>
        <v>2400.7374885786189</v>
      </c>
    </row>
    <row r="56" spans="1:10" x14ac:dyDescent="0.2">
      <c r="A56" s="62">
        <v>2014</v>
      </c>
      <c r="B56" s="63" t="s">
        <v>16</v>
      </c>
      <c r="C56" s="67" t="s">
        <v>29</v>
      </c>
      <c r="D56" s="103">
        <v>2014495724918.6191</v>
      </c>
      <c r="E56" s="111">
        <v>89537756432.825363</v>
      </c>
      <c r="F56" s="111">
        <v>322059446335.17261</v>
      </c>
      <c r="I56" s="112">
        <f t="shared" si="6"/>
        <v>2426092927686.6172</v>
      </c>
      <c r="J56" s="113">
        <f t="shared" si="7"/>
        <v>2426.0929276866173</v>
      </c>
    </row>
    <row r="57" spans="1:10" x14ac:dyDescent="0.2">
      <c r="A57" s="62">
        <v>2015</v>
      </c>
      <c r="B57" s="63" t="s">
        <v>16</v>
      </c>
      <c r="C57" s="67" t="s">
        <v>29</v>
      </c>
      <c r="D57" s="103">
        <v>2022257958845.8438</v>
      </c>
      <c r="E57" s="111">
        <v>86968785612.743103</v>
      </c>
      <c r="F57" s="111">
        <v>334409353365.59674</v>
      </c>
      <c r="I57" s="112">
        <f t="shared" si="6"/>
        <v>2443636097824.1836</v>
      </c>
      <c r="J57" s="113">
        <f t="shared" si="7"/>
        <v>2443.6360978241833</v>
      </c>
    </row>
    <row r="58" spans="1:10" x14ac:dyDescent="0.2">
      <c r="A58" s="62">
        <v>2016</v>
      </c>
      <c r="B58" s="63" t="s">
        <v>16</v>
      </c>
      <c r="C58" s="67" t="s">
        <v>29</v>
      </c>
      <c r="D58" s="103">
        <v>2034682114234.1143</v>
      </c>
      <c r="E58" s="111">
        <v>89130150911.082336</v>
      </c>
      <c r="F58" s="111">
        <v>344445480176.98938</v>
      </c>
      <c r="I58" s="112">
        <f t="shared" si="6"/>
        <v>2468257745322.186</v>
      </c>
      <c r="J58" s="113">
        <f t="shared" si="7"/>
        <v>2468.2577453221861</v>
      </c>
    </row>
    <row r="59" spans="1:10" x14ac:dyDescent="0.2">
      <c r="A59" s="62">
        <v>2017</v>
      </c>
      <c r="B59" s="63" t="s">
        <v>16</v>
      </c>
      <c r="C59" s="67" t="s">
        <v>29</v>
      </c>
      <c r="D59" s="103">
        <v>2051798038632.2581</v>
      </c>
      <c r="E59" s="111">
        <v>84125451162.082153</v>
      </c>
      <c r="F59" s="111">
        <v>350660886395.83197</v>
      </c>
      <c r="I59" s="112">
        <f t="shared" si="6"/>
        <v>2486584376190.1724</v>
      </c>
      <c r="J59" s="113">
        <f t="shared" si="7"/>
        <v>2486.584376190172</v>
      </c>
    </row>
    <row r="60" spans="1:10" x14ac:dyDescent="0.2">
      <c r="A60" s="106">
        <v>2018</v>
      </c>
      <c r="B60" s="107" t="s">
        <v>16</v>
      </c>
      <c r="C60" s="108" t="s">
        <v>29</v>
      </c>
      <c r="D60" s="103">
        <v>2047557542364.0837</v>
      </c>
      <c r="E60" s="111">
        <v>83645781793.095856</v>
      </c>
      <c r="F60" s="111">
        <v>359076187212.19092</v>
      </c>
      <c r="I60" s="112">
        <f t="shared" si="6"/>
        <v>2490279511369.3706</v>
      </c>
      <c r="J60" s="113">
        <f t="shared" si="7"/>
        <v>2490.2795113693705</v>
      </c>
    </row>
    <row r="61" spans="1:10" x14ac:dyDescent="0.2">
      <c r="A61" s="106">
        <v>2019</v>
      </c>
      <c r="B61" s="107" t="s">
        <v>16</v>
      </c>
      <c r="C61" s="108" t="s">
        <v>29</v>
      </c>
      <c r="D61" s="103">
        <v>2168490006361.6692</v>
      </c>
      <c r="E61" s="111">
        <v>79567690640.271896</v>
      </c>
      <c r="F61" s="111">
        <v>371521829480.3324</v>
      </c>
      <c r="I61" s="112">
        <f t="shared" si="6"/>
        <v>2619579526482.2734</v>
      </c>
      <c r="J61" s="113">
        <f t="shared" si="7"/>
        <v>2619.5795264822732</v>
      </c>
    </row>
    <row r="62" spans="1:10" x14ac:dyDescent="0.2">
      <c r="A62" s="109">
        <v>2020</v>
      </c>
      <c r="B62" s="107" t="s">
        <v>16</v>
      </c>
      <c r="C62" s="108" t="s">
        <v>29</v>
      </c>
      <c r="D62" s="103">
        <v>1826554477655.842</v>
      </c>
      <c r="E62" s="111">
        <v>75783631303.093094</v>
      </c>
      <c r="F62" s="111">
        <v>120380106333.50424</v>
      </c>
      <c r="G62">
        <f>E62/E37*100</f>
        <v>62.701988721347902</v>
      </c>
      <c r="I62" s="112">
        <f t="shared" si="6"/>
        <v>2022718215292.4392</v>
      </c>
      <c r="J62" s="113">
        <f t="shared" si="7"/>
        <v>2022.7182152924393</v>
      </c>
    </row>
    <row r="63" spans="1:10" x14ac:dyDescent="0.2">
      <c r="A63" s="109">
        <v>2021</v>
      </c>
      <c r="B63" s="107" t="s">
        <v>16</v>
      </c>
      <c r="C63" s="108" t="s">
        <v>29</v>
      </c>
      <c r="D63" s="103">
        <v>1844759843497.9077</v>
      </c>
      <c r="E63" s="111">
        <v>80965701344.921356</v>
      </c>
      <c r="F63" s="111">
        <v>125972608965.97702</v>
      </c>
      <c r="I63" s="112">
        <f t="shared" si="6"/>
        <v>2051698153808.8062</v>
      </c>
      <c r="J63" s="113">
        <f t="shared" ref="J63:J64" si="8">I63/1000/1000/1000</f>
        <v>2051.6981538088062</v>
      </c>
    </row>
    <row r="64" spans="1:10" x14ac:dyDescent="0.2">
      <c r="A64" s="110">
        <v>2022</v>
      </c>
      <c r="B64" s="107" t="s">
        <v>16</v>
      </c>
      <c r="C64" s="107" t="s">
        <v>29</v>
      </c>
      <c r="D64" s="103">
        <v>1862818816550.6738</v>
      </c>
      <c r="E64" s="111">
        <v>83118065182.105057</v>
      </c>
      <c r="F64" s="111">
        <v>244394758550.33228</v>
      </c>
      <c r="I64" s="112">
        <f t="shared" si="6"/>
        <v>2190331640283.1111</v>
      </c>
      <c r="J64" s="113">
        <f t="shared" si="8"/>
        <v>2190.331640283111</v>
      </c>
    </row>
    <row r="65" spans="1:10" x14ac:dyDescent="0.2">
      <c r="A65" s="89">
        <v>2023</v>
      </c>
      <c r="B65" s="90" t="s">
        <v>16</v>
      </c>
      <c r="C65" s="90" t="s">
        <v>29</v>
      </c>
      <c r="D65" s="92">
        <v>1886587930166.4456</v>
      </c>
      <c r="E65" s="92">
        <v>80366374498.853119</v>
      </c>
      <c r="F65" s="92">
        <v>290370893934.47034</v>
      </c>
      <c r="I65" s="93">
        <f t="shared" ref="I65" si="9">SUM(D65:F65)</f>
        <v>2257325198599.769</v>
      </c>
      <c r="J65" s="96">
        <f t="shared" ref="J65" si="10">I65/1000/1000/1000</f>
        <v>2257.3251985997695</v>
      </c>
    </row>
    <row r="66" spans="1:10" x14ac:dyDescent="0.2">
      <c r="A66" s="89"/>
      <c r="B66" s="98"/>
      <c r="C66" s="98"/>
      <c r="D66" s="105"/>
    </row>
    <row r="67" spans="1:10" x14ac:dyDescent="0.2">
      <c r="A67" s="79" t="s">
        <v>21</v>
      </c>
      <c r="B67" s="79" t="s">
        <v>15</v>
      </c>
      <c r="C67" s="84" t="s">
        <v>32</v>
      </c>
      <c r="D67" s="84" t="s">
        <v>36</v>
      </c>
      <c r="E67" s="61" t="s">
        <v>35</v>
      </c>
      <c r="F67" s="61" t="s">
        <v>34</v>
      </c>
      <c r="G67" s="82" t="s">
        <v>37</v>
      </c>
    </row>
    <row r="68" spans="1:10" ht="15" customHeight="1" x14ac:dyDescent="0.2">
      <c r="A68" s="80">
        <v>1995</v>
      </c>
      <c r="B68" s="81" t="s">
        <v>16</v>
      </c>
      <c r="C68" s="85" t="s">
        <v>12</v>
      </c>
      <c r="D68" s="85" t="s">
        <v>33</v>
      </c>
      <c r="E68" s="68">
        <v>1579801184391.6289</v>
      </c>
      <c r="F68" s="68">
        <v>1848933313019.7576</v>
      </c>
      <c r="G68" s="53">
        <f>F68-E68</f>
        <v>269132128628.12866</v>
      </c>
    </row>
    <row r="69" spans="1:10" ht="15" customHeight="1" x14ac:dyDescent="0.2">
      <c r="A69" s="80">
        <v>1996</v>
      </c>
      <c r="B69" s="81" t="s">
        <v>16</v>
      </c>
      <c r="C69" s="85" t="s">
        <v>12</v>
      </c>
      <c r="D69" s="85" t="s">
        <v>33</v>
      </c>
      <c r="E69" s="68">
        <v>1587191908982.5903</v>
      </c>
      <c r="F69" s="68">
        <v>1861569133719.3162</v>
      </c>
      <c r="G69" s="53">
        <f t="shared" ref="G69:G94" si="11">F69-E69</f>
        <v>274377224736.72583</v>
      </c>
    </row>
    <row r="70" spans="1:10" ht="15" customHeight="1" x14ac:dyDescent="0.2">
      <c r="A70" s="80">
        <v>1997</v>
      </c>
      <c r="B70" s="81" t="s">
        <v>16</v>
      </c>
      <c r="C70" s="85" t="s">
        <v>12</v>
      </c>
      <c r="D70" s="85" t="s">
        <v>33</v>
      </c>
      <c r="E70" s="68">
        <v>1588896858090.2329</v>
      </c>
      <c r="F70" s="68">
        <v>1860495618331.7898</v>
      </c>
      <c r="G70" s="53">
        <f t="shared" si="11"/>
        <v>271598760241.55688</v>
      </c>
    </row>
    <row r="71" spans="1:10" ht="15" customHeight="1" x14ac:dyDescent="0.2">
      <c r="A71" s="80">
        <v>1998</v>
      </c>
      <c r="B71" s="81" t="s">
        <v>16</v>
      </c>
      <c r="C71" s="85" t="s">
        <v>12</v>
      </c>
      <c r="D71" s="85" t="s">
        <v>33</v>
      </c>
      <c r="E71" s="68">
        <v>1608516411357.25</v>
      </c>
      <c r="F71" s="68">
        <v>1885295882400.2378</v>
      </c>
      <c r="G71" s="53">
        <f t="shared" si="11"/>
        <v>276779471042.98779</v>
      </c>
    </row>
    <row r="72" spans="1:10" ht="15" customHeight="1" x14ac:dyDescent="0.2">
      <c r="A72" s="80">
        <v>1999</v>
      </c>
      <c r="B72" s="81" t="s">
        <v>16</v>
      </c>
      <c r="C72" s="85" t="s">
        <v>12</v>
      </c>
      <c r="D72" s="85" t="s">
        <v>33</v>
      </c>
      <c r="E72" s="68">
        <v>1634061591222.3206</v>
      </c>
      <c r="F72" s="68">
        <v>1927746337781.1733</v>
      </c>
      <c r="G72" s="53">
        <f t="shared" si="11"/>
        <v>293684746558.85278</v>
      </c>
    </row>
    <row r="73" spans="1:10" ht="15" customHeight="1" x14ac:dyDescent="0.2">
      <c r="A73" s="80">
        <v>2000</v>
      </c>
      <c r="B73" s="81" t="s">
        <v>16</v>
      </c>
      <c r="C73" s="85" t="s">
        <v>12</v>
      </c>
      <c r="D73" s="85" t="s">
        <v>33</v>
      </c>
      <c r="E73" s="68">
        <v>1627730872623.4131</v>
      </c>
      <c r="F73" s="68">
        <v>1927635770693.6543</v>
      </c>
      <c r="G73" s="53">
        <f t="shared" si="11"/>
        <v>299904898070.24121</v>
      </c>
    </row>
    <row r="74" spans="1:10" ht="15" customHeight="1" x14ac:dyDescent="0.2">
      <c r="A74" s="80">
        <v>2001</v>
      </c>
      <c r="B74" s="81" t="s">
        <v>16</v>
      </c>
      <c r="C74" s="85" t="s">
        <v>12</v>
      </c>
      <c r="D74" s="85" t="s">
        <v>33</v>
      </c>
      <c r="E74" s="68">
        <v>1653305305384.7073</v>
      </c>
      <c r="F74" s="68">
        <v>1957268138060.0837</v>
      </c>
      <c r="G74" s="53">
        <f t="shared" si="11"/>
        <v>303962832675.37646</v>
      </c>
    </row>
    <row r="75" spans="1:10" ht="15" customHeight="1" x14ac:dyDescent="0.2">
      <c r="A75" s="80">
        <v>2002</v>
      </c>
      <c r="B75" s="81" t="s">
        <v>16</v>
      </c>
      <c r="C75" s="85" t="s">
        <v>12</v>
      </c>
      <c r="D75" s="85" t="s">
        <v>33</v>
      </c>
      <c r="E75" s="68">
        <v>1669106625877.6438</v>
      </c>
      <c r="F75" s="68">
        <v>1975096674052.9243</v>
      </c>
      <c r="G75" s="53">
        <f t="shared" si="11"/>
        <v>305990048175.28052</v>
      </c>
    </row>
    <row r="76" spans="1:10" ht="15" customHeight="1" x14ac:dyDescent="0.2">
      <c r="A76" s="80">
        <v>2003</v>
      </c>
      <c r="B76" s="81" t="s">
        <v>16</v>
      </c>
      <c r="C76" s="85" t="s">
        <v>12</v>
      </c>
      <c r="D76" s="85" t="s">
        <v>33</v>
      </c>
      <c r="E76" s="68">
        <v>1645526440100.4697</v>
      </c>
      <c r="F76" s="68">
        <v>1948833619402.2913</v>
      </c>
      <c r="G76" s="53">
        <f t="shared" si="11"/>
        <v>303307179301.82153</v>
      </c>
    </row>
    <row r="77" spans="1:10" ht="15" customHeight="1" x14ac:dyDescent="0.2">
      <c r="A77" s="80">
        <v>2004</v>
      </c>
      <c r="B77" s="81" t="s">
        <v>16</v>
      </c>
      <c r="C77" s="85" t="s">
        <v>12</v>
      </c>
      <c r="D77" s="85" t="s">
        <v>33</v>
      </c>
      <c r="E77" s="68">
        <v>1675847685673.0098</v>
      </c>
      <c r="F77" s="68">
        <v>1985993301690.7603</v>
      </c>
      <c r="G77" s="53">
        <f t="shared" si="11"/>
        <v>310145616017.75049</v>
      </c>
    </row>
    <row r="78" spans="1:10" ht="15" customHeight="1" x14ac:dyDescent="0.2">
      <c r="A78" s="80">
        <v>2005</v>
      </c>
      <c r="B78" s="81" t="s">
        <v>16</v>
      </c>
      <c r="C78" s="85" t="s">
        <v>12</v>
      </c>
      <c r="D78" s="85" t="s">
        <v>33</v>
      </c>
      <c r="E78" s="68">
        <v>1635410437886.8633</v>
      </c>
      <c r="F78" s="68">
        <v>1952178324101.4785</v>
      </c>
      <c r="G78" s="53">
        <f t="shared" si="11"/>
        <v>316767886214.61523</v>
      </c>
    </row>
    <row r="79" spans="1:10" ht="15" customHeight="1" x14ac:dyDescent="0.2">
      <c r="A79" s="80">
        <v>2006</v>
      </c>
      <c r="B79" s="81" t="s">
        <v>16</v>
      </c>
      <c r="C79" s="85" t="s">
        <v>12</v>
      </c>
      <c r="D79" s="85" t="s">
        <v>33</v>
      </c>
      <c r="E79" s="68">
        <v>1625489744031.2358</v>
      </c>
      <c r="F79" s="68">
        <v>1964155921087.981</v>
      </c>
      <c r="G79" s="53">
        <f t="shared" si="11"/>
        <v>338666177056.74512</v>
      </c>
    </row>
    <row r="80" spans="1:10" ht="15" customHeight="1" x14ac:dyDescent="0.2">
      <c r="A80" s="80">
        <v>2007</v>
      </c>
      <c r="B80" s="81" t="s">
        <v>16</v>
      </c>
      <c r="C80" s="85" t="s">
        <v>12</v>
      </c>
      <c r="D80" s="85" t="s">
        <v>33</v>
      </c>
      <c r="E80" s="68">
        <v>1627885716588.5691</v>
      </c>
      <c r="F80" s="68">
        <v>1971900759841.5862</v>
      </c>
      <c r="G80" s="53">
        <f t="shared" si="11"/>
        <v>344015043253.01709</v>
      </c>
    </row>
    <row r="81" spans="1:7" ht="15" customHeight="1" x14ac:dyDescent="0.2">
      <c r="A81" s="80">
        <v>2008</v>
      </c>
      <c r="B81" s="81" t="s">
        <v>16</v>
      </c>
      <c r="C81" s="85" t="s">
        <v>12</v>
      </c>
      <c r="D81" s="85" t="s">
        <v>33</v>
      </c>
      <c r="E81" s="68">
        <v>1609230975808.8682</v>
      </c>
      <c r="F81" s="68">
        <v>1941797519599.8425</v>
      </c>
      <c r="G81" s="53">
        <f t="shared" si="11"/>
        <v>332566543790.97437</v>
      </c>
    </row>
    <row r="82" spans="1:7" ht="15" customHeight="1" x14ac:dyDescent="0.2">
      <c r="A82" s="80">
        <v>2009</v>
      </c>
      <c r="B82" s="81" t="s">
        <v>16</v>
      </c>
      <c r="C82" s="85" t="s">
        <v>12</v>
      </c>
      <c r="D82" s="85" t="s">
        <v>33</v>
      </c>
      <c r="E82" s="68">
        <v>1630982606976.792</v>
      </c>
      <c r="F82" s="68">
        <v>1959898028315.4495</v>
      </c>
      <c r="G82" s="53">
        <f t="shared" si="11"/>
        <v>328915421338.65747</v>
      </c>
    </row>
    <row r="83" spans="1:7" ht="15" customHeight="1" x14ac:dyDescent="0.2">
      <c r="A83" s="80">
        <v>2010</v>
      </c>
      <c r="B83" s="81" t="s">
        <v>16</v>
      </c>
      <c r="C83" s="85" t="s">
        <v>12</v>
      </c>
      <c r="D83" s="85" t="s">
        <v>33</v>
      </c>
      <c r="E83" s="68">
        <v>1630372047186.8521</v>
      </c>
      <c r="F83" s="68">
        <v>1994399084993.9382</v>
      </c>
      <c r="G83" s="53">
        <f t="shared" si="11"/>
        <v>364027037807.08618</v>
      </c>
    </row>
    <row r="84" spans="1:7" ht="15" customHeight="1" x14ac:dyDescent="0.2">
      <c r="A84" s="80">
        <v>2011</v>
      </c>
      <c r="B84" s="81" t="s">
        <v>16</v>
      </c>
      <c r="C84" s="85" t="s">
        <v>12</v>
      </c>
      <c r="D84" s="85" t="s">
        <v>33</v>
      </c>
      <c r="E84" s="68">
        <v>1643422987491.1934</v>
      </c>
      <c r="F84" s="68">
        <v>2009638279167.4097</v>
      </c>
      <c r="G84" s="53">
        <f t="shared" si="11"/>
        <v>366215291676.21631</v>
      </c>
    </row>
    <row r="85" spans="1:7" ht="15" customHeight="1" x14ac:dyDescent="0.2">
      <c r="A85" s="80">
        <v>2012</v>
      </c>
      <c r="B85" s="81" t="s">
        <v>16</v>
      </c>
      <c r="C85" s="85" t="s">
        <v>12</v>
      </c>
      <c r="D85" s="85" t="s">
        <v>33</v>
      </c>
      <c r="E85" s="68">
        <v>1633095528725.3264</v>
      </c>
      <c r="F85" s="68">
        <v>1993720968580.3542</v>
      </c>
      <c r="G85" s="53">
        <f t="shared" si="11"/>
        <v>360625439855.02783</v>
      </c>
    </row>
    <row r="86" spans="1:7" ht="15" customHeight="1" x14ac:dyDescent="0.2">
      <c r="A86" s="80">
        <v>2013</v>
      </c>
      <c r="B86" s="81" t="s">
        <v>16</v>
      </c>
      <c r="C86" s="85" t="s">
        <v>12</v>
      </c>
      <c r="D86" s="85" t="s">
        <v>33</v>
      </c>
      <c r="E86" s="68">
        <v>1633789667903.717</v>
      </c>
      <c r="F86" s="68">
        <v>1987673291361.2078</v>
      </c>
      <c r="G86" s="53">
        <f t="shared" si="11"/>
        <v>353883623457.49072</v>
      </c>
    </row>
    <row r="87" spans="1:7" ht="15" customHeight="1" x14ac:dyDescent="0.2">
      <c r="A87" s="80">
        <v>2014</v>
      </c>
      <c r="B87" s="81" t="s">
        <v>16</v>
      </c>
      <c r="C87" s="85" t="s">
        <v>12</v>
      </c>
      <c r="D87" s="85" t="s">
        <v>33</v>
      </c>
      <c r="E87" s="68">
        <v>1654662181073.7639</v>
      </c>
      <c r="F87" s="68">
        <v>2013330541618.7993</v>
      </c>
      <c r="G87" s="53">
        <f t="shared" si="11"/>
        <v>358668360545.0354</v>
      </c>
    </row>
    <row r="88" spans="1:7" ht="15" customHeight="1" x14ac:dyDescent="0.2">
      <c r="A88" s="80">
        <v>2015</v>
      </c>
      <c r="B88" s="81" t="s">
        <v>16</v>
      </c>
      <c r="C88" s="85" t="s">
        <v>12</v>
      </c>
      <c r="D88" s="85" t="s">
        <v>33</v>
      </c>
      <c r="E88" s="68">
        <v>1642536357084.3899</v>
      </c>
      <c r="F88" s="68">
        <v>1993732596738.2725</v>
      </c>
      <c r="G88" s="53">
        <f t="shared" si="11"/>
        <v>351196239653.88257</v>
      </c>
    </row>
    <row r="89" spans="1:7" ht="15" customHeight="1" x14ac:dyDescent="0.2">
      <c r="A89" s="80">
        <v>2016</v>
      </c>
      <c r="B89" s="81" t="s">
        <v>16</v>
      </c>
      <c r="C89" s="85" t="s">
        <v>12</v>
      </c>
      <c r="D89" s="85" t="s">
        <v>33</v>
      </c>
      <c r="E89" s="68">
        <v>1658303752819.665</v>
      </c>
      <c r="F89" s="68">
        <v>2006218633090.6389</v>
      </c>
      <c r="G89" s="53">
        <f t="shared" si="11"/>
        <v>347914880270.97388</v>
      </c>
    </row>
    <row r="90" spans="1:7" ht="15" customHeight="1" x14ac:dyDescent="0.2">
      <c r="A90" s="80">
        <v>2017</v>
      </c>
      <c r="B90" s="81" t="s">
        <v>16</v>
      </c>
      <c r="C90" s="85" t="s">
        <v>12</v>
      </c>
      <c r="D90" s="85" t="s">
        <v>33</v>
      </c>
      <c r="E90" s="68">
        <v>1669428470039.4531</v>
      </c>
      <c r="F90" s="68">
        <v>2022832498178.8987</v>
      </c>
      <c r="G90" s="53">
        <f t="shared" si="11"/>
        <v>353404028139.44556</v>
      </c>
    </row>
    <row r="91" spans="1:7" ht="15" customHeight="1" x14ac:dyDescent="0.2">
      <c r="A91" s="80">
        <v>2018</v>
      </c>
      <c r="B91" s="81" t="s">
        <v>16</v>
      </c>
      <c r="C91" s="85" t="s">
        <v>12</v>
      </c>
      <c r="D91" s="85" t="s">
        <v>33</v>
      </c>
      <c r="E91" s="68">
        <v>1667032974503.1428</v>
      </c>
      <c r="F91" s="68">
        <v>2019657257424.3933</v>
      </c>
      <c r="G91" s="53">
        <f t="shared" si="11"/>
        <v>352624282921.25049</v>
      </c>
    </row>
    <row r="92" spans="1:7" ht="15" customHeight="1" x14ac:dyDescent="0.2">
      <c r="A92" s="80">
        <v>2019</v>
      </c>
      <c r="B92" s="81" t="s">
        <v>16</v>
      </c>
      <c r="C92" s="85" t="s">
        <v>12</v>
      </c>
      <c r="D92" s="85" t="s">
        <v>33</v>
      </c>
      <c r="E92" s="68">
        <v>1677125088108.1111</v>
      </c>
      <c r="F92" s="68">
        <v>2204900052191.7437</v>
      </c>
      <c r="G92" s="83">
        <f t="shared" si="11"/>
        <v>527774964083.63257</v>
      </c>
    </row>
    <row r="93" spans="1:7" ht="15" customHeight="1" x14ac:dyDescent="0.2">
      <c r="A93" s="80">
        <v>2020</v>
      </c>
      <c r="B93" s="81" t="s">
        <v>16</v>
      </c>
      <c r="C93" s="85" t="s">
        <v>12</v>
      </c>
      <c r="D93" s="85" t="s">
        <v>33</v>
      </c>
      <c r="E93" s="68">
        <v>1413307606300.7773</v>
      </c>
      <c r="F93" s="68">
        <v>1864162168555.7981</v>
      </c>
      <c r="G93" s="53">
        <f t="shared" si="11"/>
        <v>450854562255.02075</v>
      </c>
    </row>
    <row r="94" spans="1:7" ht="15" customHeight="1" x14ac:dyDescent="0.2">
      <c r="A94" s="80">
        <v>2021</v>
      </c>
      <c r="B94" s="81" t="s">
        <v>16</v>
      </c>
      <c r="C94" s="85" t="s">
        <v>12</v>
      </c>
      <c r="D94" s="85" t="s">
        <v>33</v>
      </c>
      <c r="E94" s="68">
        <v>1397439652818.5762</v>
      </c>
      <c r="F94" s="68">
        <v>1844110640826.5491</v>
      </c>
      <c r="G94" s="53">
        <f t="shared" si="11"/>
        <v>446670988007.9729</v>
      </c>
    </row>
    <row r="95" spans="1:7" ht="15" customHeight="1" x14ac:dyDescent="0.2">
      <c r="A95" s="89">
        <v>2022</v>
      </c>
      <c r="B95" s="90" t="s">
        <v>16</v>
      </c>
      <c r="C95" s="91" t="s">
        <v>12</v>
      </c>
      <c r="D95" s="63"/>
    </row>
    <row r="96" spans="1:7" ht="15" customHeight="1" x14ac:dyDescent="0.2">
      <c r="A96" s="62"/>
      <c r="B96" s="63"/>
      <c r="C96" s="63"/>
      <c r="D96" s="63"/>
      <c r="E96" s="63"/>
    </row>
    <row r="98" spans="1:12" x14ac:dyDescent="0.2">
      <c r="A98" s="61" t="s">
        <v>40</v>
      </c>
      <c r="B98" s="61" t="s">
        <v>21</v>
      </c>
      <c r="C98" s="61" t="s">
        <v>15</v>
      </c>
      <c r="D98" s="61" t="s">
        <v>28</v>
      </c>
      <c r="E98" s="61" t="s">
        <v>46</v>
      </c>
      <c r="F98" s="61" t="s">
        <v>47</v>
      </c>
      <c r="G98" s="61" t="s">
        <v>48</v>
      </c>
      <c r="H98" s="61" t="s">
        <v>41</v>
      </c>
      <c r="I98" s="61" t="s">
        <v>49</v>
      </c>
      <c r="J98" s="61" t="s">
        <v>42</v>
      </c>
      <c r="K98" s="61" t="s">
        <v>43</v>
      </c>
      <c r="L98" s="61" t="s">
        <v>44</v>
      </c>
    </row>
    <row r="99" spans="1:12" ht="25.5" x14ac:dyDescent="0.2">
      <c r="A99" s="63" t="s">
        <v>50</v>
      </c>
      <c r="B99" s="62">
        <v>1995</v>
      </c>
      <c r="C99" s="63" t="s">
        <v>16</v>
      </c>
      <c r="D99" s="63" t="s">
        <v>29</v>
      </c>
      <c r="E99" s="63" t="s">
        <v>45</v>
      </c>
      <c r="F99" s="63" t="s">
        <v>45</v>
      </c>
      <c r="G99" s="63" t="s">
        <v>45</v>
      </c>
      <c r="H99" s="63" t="s">
        <v>45</v>
      </c>
      <c r="I99" s="63" t="s">
        <v>45</v>
      </c>
      <c r="J99" s="63" t="s">
        <v>51</v>
      </c>
      <c r="K99" s="63" t="s">
        <v>34</v>
      </c>
      <c r="L99" s="68">
        <v>214688566616.83359</v>
      </c>
    </row>
    <row r="100" spans="1:12" ht="25.5" x14ac:dyDescent="0.2">
      <c r="A100" s="63" t="s">
        <v>50</v>
      </c>
      <c r="B100" s="62">
        <v>1996</v>
      </c>
      <c r="C100" s="63" t="s">
        <v>16</v>
      </c>
      <c r="D100" s="63" t="s">
        <v>29</v>
      </c>
      <c r="E100" s="63" t="s">
        <v>45</v>
      </c>
      <c r="F100" s="63" t="s">
        <v>45</v>
      </c>
      <c r="G100" s="63" t="s">
        <v>45</v>
      </c>
      <c r="H100" s="63" t="s">
        <v>45</v>
      </c>
      <c r="I100" s="63" t="s">
        <v>45</v>
      </c>
      <c r="J100" s="63" t="s">
        <v>51</v>
      </c>
      <c r="K100" s="63" t="s">
        <v>34</v>
      </c>
      <c r="L100" s="68">
        <v>216052001354.0351</v>
      </c>
    </row>
    <row r="101" spans="1:12" ht="25.5" x14ac:dyDescent="0.2">
      <c r="A101" s="63" t="s">
        <v>50</v>
      </c>
      <c r="B101" s="62">
        <v>1997</v>
      </c>
      <c r="C101" s="63" t="s">
        <v>16</v>
      </c>
      <c r="D101" s="63" t="s">
        <v>29</v>
      </c>
      <c r="E101" s="63" t="s">
        <v>45</v>
      </c>
      <c r="F101" s="63" t="s">
        <v>45</v>
      </c>
      <c r="G101" s="63" t="s">
        <v>45</v>
      </c>
      <c r="H101" s="63" t="s">
        <v>45</v>
      </c>
      <c r="I101" s="63" t="s">
        <v>45</v>
      </c>
      <c r="J101" s="63" t="s">
        <v>51</v>
      </c>
      <c r="K101" s="63" t="s">
        <v>34</v>
      </c>
      <c r="L101" s="68">
        <v>217092614883.65408</v>
      </c>
    </row>
    <row r="102" spans="1:12" ht="25.5" x14ac:dyDescent="0.2">
      <c r="A102" s="63" t="s">
        <v>50</v>
      </c>
      <c r="B102" s="62">
        <v>1998</v>
      </c>
      <c r="C102" s="63" t="s">
        <v>16</v>
      </c>
      <c r="D102" s="63" t="s">
        <v>29</v>
      </c>
      <c r="E102" s="63" t="s">
        <v>45</v>
      </c>
      <c r="F102" s="63" t="s">
        <v>45</v>
      </c>
      <c r="G102" s="63" t="s">
        <v>45</v>
      </c>
      <c r="H102" s="63" t="s">
        <v>45</v>
      </c>
      <c r="I102" s="63" t="s">
        <v>45</v>
      </c>
      <c r="J102" s="63" t="s">
        <v>51</v>
      </c>
      <c r="K102" s="63" t="s">
        <v>34</v>
      </c>
      <c r="L102" s="68">
        <v>221172797568.23785</v>
      </c>
    </row>
    <row r="103" spans="1:12" ht="25.5" x14ac:dyDescent="0.2">
      <c r="A103" s="63" t="s">
        <v>50</v>
      </c>
      <c r="B103" s="62">
        <v>1999</v>
      </c>
      <c r="C103" s="63" t="s">
        <v>16</v>
      </c>
      <c r="D103" s="63" t="s">
        <v>29</v>
      </c>
      <c r="E103" s="63" t="s">
        <v>45</v>
      </c>
      <c r="F103" s="63" t="s">
        <v>45</v>
      </c>
      <c r="G103" s="63" t="s">
        <v>45</v>
      </c>
      <c r="H103" s="63" t="s">
        <v>45</v>
      </c>
      <c r="I103" s="63" t="s">
        <v>45</v>
      </c>
      <c r="J103" s="63" t="s">
        <v>51</v>
      </c>
      <c r="K103" s="63" t="s">
        <v>34</v>
      </c>
      <c r="L103" s="68">
        <v>233154753780.38379</v>
      </c>
    </row>
    <row r="104" spans="1:12" ht="25.5" x14ac:dyDescent="0.2">
      <c r="A104" s="63" t="s">
        <v>50</v>
      </c>
      <c r="B104" s="62">
        <v>2000</v>
      </c>
      <c r="C104" s="63" t="s">
        <v>16</v>
      </c>
      <c r="D104" s="63" t="s">
        <v>29</v>
      </c>
      <c r="E104" s="63" t="s">
        <v>45</v>
      </c>
      <c r="F104" s="63" t="s">
        <v>45</v>
      </c>
      <c r="G104" s="63" t="s">
        <v>45</v>
      </c>
      <c r="H104" s="63" t="s">
        <v>45</v>
      </c>
      <c r="I104" s="63" t="s">
        <v>45</v>
      </c>
      <c r="J104" s="63" t="s">
        <v>51</v>
      </c>
      <c r="K104" s="63" t="s">
        <v>34</v>
      </c>
      <c r="L104" s="68">
        <v>244840207141.2951</v>
      </c>
    </row>
    <row r="105" spans="1:12" ht="25.5" x14ac:dyDescent="0.2">
      <c r="A105" s="63" t="s">
        <v>50</v>
      </c>
      <c r="B105" s="62">
        <v>2001</v>
      </c>
      <c r="C105" s="63" t="s">
        <v>16</v>
      </c>
      <c r="D105" s="63" t="s">
        <v>29</v>
      </c>
      <c r="E105" s="63" t="s">
        <v>45</v>
      </c>
      <c r="F105" s="63" t="s">
        <v>45</v>
      </c>
      <c r="G105" s="63" t="s">
        <v>45</v>
      </c>
      <c r="H105" s="63" t="s">
        <v>45</v>
      </c>
      <c r="I105" s="63" t="s">
        <v>45</v>
      </c>
      <c r="J105" s="63" t="s">
        <v>51</v>
      </c>
      <c r="K105" s="63" t="s">
        <v>34</v>
      </c>
      <c r="L105" s="68">
        <v>240515011305.56436</v>
      </c>
    </row>
    <row r="106" spans="1:12" ht="25.5" x14ac:dyDescent="0.2">
      <c r="A106" s="63" t="s">
        <v>50</v>
      </c>
      <c r="B106" s="62">
        <v>2002</v>
      </c>
      <c r="C106" s="63" t="s">
        <v>16</v>
      </c>
      <c r="D106" s="63" t="s">
        <v>29</v>
      </c>
      <c r="E106" s="63" t="s">
        <v>45</v>
      </c>
      <c r="F106" s="63" t="s">
        <v>45</v>
      </c>
      <c r="G106" s="63" t="s">
        <v>45</v>
      </c>
      <c r="H106" s="63" t="s">
        <v>45</v>
      </c>
      <c r="I106" s="63" t="s">
        <v>45</v>
      </c>
      <c r="J106" s="63" t="s">
        <v>51</v>
      </c>
      <c r="K106" s="63" t="s">
        <v>34</v>
      </c>
      <c r="L106" s="68">
        <v>229338942627.14508</v>
      </c>
    </row>
    <row r="107" spans="1:12" ht="25.5" x14ac:dyDescent="0.2">
      <c r="A107" s="63" t="s">
        <v>50</v>
      </c>
      <c r="B107" s="62">
        <v>2003</v>
      </c>
      <c r="C107" s="63" t="s">
        <v>16</v>
      </c>
      <c r="D107" s="63" t="s">
        <v>29</v>
      </c>
      <c r="E107" s="63" t="s">
        <v>45</v>
      </c>
      <c r="F107" s="63" t="s">
        <v>45</v>
      </c>
      <c r="G107" s="63" t="s">
        <v>45</v>
      </c>
      <c r="H107" s="63" t="s">
        <v>45</v>
      </c>
      <c r="I107" s="63" t="s">
        <v>45</v>
      </c>
      <c r="J107" s="63" t="s">
        <v>51</v>
      </c>
      <c r="K107" s="63" t="s">
        <v>34</v>
      </c>
      <c r="L107" s="68">
        <v>235880027530.25775</v>
      </c>
    </row>
    <row r="108" spans="1:12" ht="25.5" x14ac:dyDescent="0.2">
      <c r="A108" s="63" t="s">
        <v>50</v>
      </c>
      <c r="B108" s="62">
        <v>2004</v>
      </c>
      <c r="C108" s="63" t="s">
        <v>16</v>
      </c>
      <c r="D108" s="63" t="s">
        <v>29</v>
      </c>
      <c r="E108" s="63" t="s">
        <v>45</v>
      </c>
      <c r="F108" s="63" t="s">
        <v>45</v>
      </c>
      <c r="G108" s="63" t="s">
        <v>45</v>
      </c>
      <c r="H108" s="63" t="s">
        <v>45</v>
      </c>
      <c r="I108" s="63" t="s">
        <v>45</v>
      </c>
      <c r="J108" s="63" t="s">
        <v>51</v>
      </c>
      <c r="K108" s="63" t="s">
        <v>34</v>
      </c>
      <c r="L108" s="68">
        <v>259367840524.68631</v>
      </c>
    </row>
    <row r="109" spans="1:12" ht="25.5" x14ac:dyDescent="0.2">
      <c r="A109" s="63" t="s">
        <v>50</v>
      </c>
      <c r="B109" s="62">
        <v>2005</v>
      </c>
      <c r="C109" s="63" t="s">
        <v>16</v>
      </c>
      <c r="D109" s="63" t="s">
        <v>29</v>
      </c>
      <c r="E109" s="63" t="s">
        <v>45</v>
      </c>
      <c r="F109" s="63" t="s">
        <v>45</v>
      </c>
      <c r="G109" s="63" t="s">
        <v>45</v>
      </c>
      <c r="H109" s="63" t="s">
        <v>45</v>
      </c>
      <c r="I109" s="63" t="s">
        <v>45</v>
      </c>
      <c r="J109" s="63" t="s">
        <v>51</v>
      </c>
      <c r="K109" s="63" t="s">
        <v>34</v>
      </c>
      <c r="L109" s="68">
        <v>274450169492.45428</v>
      </c>
    </row>
    <row r="110" spans="1:12" ht="25.5" x14ac:dyDescent="0.2">
      <c r="A110" s="63" t="s">
        <v>50</v>
      </c>
      <c r="B110" s="62">
        <v>2006</v>
      </c>
      <c r="C110" s="63" t="s">
        <v>16</v>
      </c>
      <c r="D110" s="63" t="s">
        <v>29</v>
      </c>
      <c r="E110" s="63" t="s">
        <v>45</v>
      </c>
      <c r="F110" s="63" t="s">
        <v>45</v>
      </c>
      <c r="G110" s="63" t="s">
        <v>45</v>
      </c>
      <c r="H110" s="63" t="s">
        <v>45</v>
      </c>
      <c r="I110" s="63" t="s">
        <v>45</v>
      </c>
      <c r="J110" s="63" t="s">
        <v>51</v>
      </c>
      <c r="K110" s="63" t="s">
        <v>34</v>
      </c>
      <c r="L110" s="68">
        <v>284416245270.34967</v>
      </c>
    </row>
    <row r="111" spans="1:12" ht="25.5" x14ac:dyDescent="0.2">
      <c r="A111" s="63" t="s">
        <v>50</v>
      </c>
      <c r="B111" s="62">
        <v>2007</v>
      </c>
      <c r="C111" s="63" t="s">
        <v>16</v>
      </c>
      <c r="D111" s="63" t="s">
        <v>29</v>
      </c>
      <c r="E111" s="63" t="s">
        <v>45</v>
      </c>
      <c r="F111" s="63" t="s">
        <v>45</v>
      </c>
      <c r="G111" s="63" t="s">
        <v>45</v>
      </c>
      <c r="H111" s="63" t="s">
        <v>45</v>
      </c>
      <c r="I111" s="63" t="s">
        <v>45</v>
      </c>
      <c r="J111" s="63" t="s">
        <v>51</v>
      </c>
      <c r="K111" s="63" t="s">
        <v>34</v>
      </c>
      <c r="L111" s="68">
        <v>296499744179.81995</v>
      </c>
    </row>
    <row r="112" spans="1:12" ht="25.5" x14ac:dyDescent="0.2">
      <c r="A112" s="63" t="s">
        <v>50</v>
      </c>
      <c r="B112" s="62">
        <v>2008</v>
      </c>
      <c r="C112" s="63" t="s">
        <v>16</v>
      </c>
      <c r="D112" s="63" t="s">
        <v>29</v>
      </c>
      <c r="E112" s="63" t="s">
        <v>45</v>
      </c>
      <c r="F112" s="63" t="s">
        <v>45</v>
      </c>
      <c r="G112" s="63" t="s">
        <v>45</v>
      </c>
      <c r="H112" s="63" t="s">
        <v>45</v>
      </c>
      <c r="I112" s="63" t="s">
        <v>45</v>
      </c>
      <c r="J112" s="63" t="s">
        <v>51</v>
      </c>
      <c r="K112" s="63" t="s">
        <v>34</v>
      </c>
      <c r="L112" s="68">
        <v>302697997346.07538</v>
      </c>
    </row>
    <row r="113" spans="1:12" ht="25.5" x14ac:dyDescent="0.2">
      <c r="A113" s="63" t="s">
        <v>50</v>
      </c>
      <c r="B113" s="62">
        <v>2009</v>
      </c>
      <c r="C113" s="63" t="s">
        <v>16</v>
      </c>
      <c r="D113" s="63" t="s">
        <v>29</v>
      </c>
      <c r="E113" s="63" t="s">
        <v>45</v>
      </c>
      <c r="F113" s="63" t="s">
        <v>45</v>
      </c>
      <c r="G113" s="63" t="s">
        <v>45</v>
      </c>
      <c r="H113" s="63" t="s">
        <v>45</v>
      </c>
      <c r="I113" s="63" t="s">
        <v>45</v>
      </c>
      <c r="J113" s="63" t="s">
        <v>51</v>
      </c>
      <c r="K113" s="63" t="s">
        <v>34</v>
      </c>
      <c r="L113" s="68">
        <v>288558833016.73975</v>
      </c>
    </row>
    <row r="114" spans="1:12" ht="25.5" x14ac:dyDescent="0.2">
      <c r="A114" s="63" t="s">
        <v>50</v>
      </c>
      <c r="B114" s="62">
        <v>2010</v>
      </c>
      <c r="C114" s="63" t="s">
        <v>16</v>
      </c>
      <c r="D114" s="63" t="s">
        <v>29</v>
      </c>
      <c r="E114" s="63" t="s">
        <v>45</v>
      </c>
      <c r="F114" s="63" t="s">
        <v>45</v>
      </c>
      <c r="G114" s="63" t="s">
        <v>45</v>
      </c>
      <c r="H114" s="63" t="s">
        <v>45</v>
      </c>
      <c r="I114" s="63" t="s">
        <v>45</v>
      </c>
      <c r="J114" s="63" t="s">
        <v>51</v>
      </c>
      <c r="K114" s="63" t="s">
        <v>34</v>
      </c>
      <c r="L114" s="68">
        <v>307270599672.03839</v>
      </c>
    </row>
    <row r="115" spans="1:12" ht="25.5" x14ac:dyDescent="0.2">
      <c r="A115" s="63" t="s">
        <v>50</v>
      </c>
      <c r="B115" s="62">
        <v>2011</v>
      </c>
      <c r="C115" s="63" t="s">
        <v>16</v>
      </c>
      <c r="D115" s="63" t="s">
        <v>29</v>
      </c>
      <c r="E115" s="63" t="s">
        <v>45</v>
      </c>
      <c r="F115" s="63" t="s">
        <v>45</v>
      </c>
      <c r="G115" s="63" t="s">
        <v>45</v>
      </c>
      <c r="H115" s="63" t="s">
        <v>45</v>
      </c>
      <c r="I115" s="63" t="s">
        <v>45</v>
      </c>
      <c r="J115" s="63" t="s">
        <v>51</v>
      </c>
      <c r="K115" s="63" t="s">
        <v>34</v>
      </c>
      <c r="L115" s="68">
        <v>319435600795.73938</v>
      </c>
    </row>
    <row r="116" spans="1:12" ht="25.5" x14ac:dyDescent="0.2">
      <c r="A116" s="63" t="s">
        <v>50</v>
      </c>
      <c r="B116" s="62">
        <v>2012</v>
      </c>
      <c r="C116" s="63" t="s">
        <v>16</v>
      </c>
      <c r="D116" s="63" t="s">
        <v>29</v>
      </c>
      <c r="E116" s="63" t="s">
        <v>45</v>
      </c>
      <c r="F116" s="63" t="s">
        <v>45</v>
      </c>
      <c r="G116" s="63" t="s">
        <v>45</v>
      </c>
      <c r="H116" s="63" t="s">
        <v>45</v>
      </c>
      <c r="I116" s="63" t="s">
        <v>45</v>
      </c>
      <c r="J116" s="63" t="s">
        <v>51</v>
      </c>
      <c r="K116" s="63" t="s">
        <v>34</v>
      </c>
      <c r="L116" s="68">
        <v>322332819429.67432</v>
      </c>
    </row>
    <row r="117" spans="1:12" ht="25.5" x14ac:dyDescent="0.2">
      <c r="A117" s="63" t="s">
        <v>50</v>
      </c>
      <c r="B117" s="62">
        <v>2013</v>
      </c>
      <c r="C117" s="63" t="s">
        <v>16</v>
      </c>
      <c r="D117" s="63" t="s">
        <v>29</v>
      </c>
      <c r="E117" s="63" t="s">
        <v>45</v>
      </c>
      <c r="F117" s="63" t="s">
        <v>45</v>
      </c>
      <c r="G117" s="63" t="s">
        <v>45</v>
      </c>
      <c r="H117" s="63" t="s">
        <v>45</v>
      </c>
      <c r="I117" s="63" t="s">
        <v>45</v>
      </c>
      <c r="J117" s="63" t="s">
        <v>51</v>
      </c>
      <c r="K117" s="63" t="s">
        <v>34</v>
      </c>
      <c r="L117" s="68">
        <v>315163077571.45795</v>
      </c>
    </row>
    <row r="118" spans="1:12" ht="25.5" x14ac:dyDescent="0.2">
      <c r="A118" s="63" t="s">
        <v>50</v>
      </c>
      <c r="B118" s="62">
        <v>2014</v>
      </c>
      <c r="C118" s="63" t="s">
        <v>16</v>
      </c>
      <c r="D118" s="63" t="s">
        <v>29</v>
      </c>
      <c r="E118" s="63" t="s">
        <v>45</v>
      </c>
      <c r="F118" s="63" t="s">
        <v>45</v>
      </c>
      <c r="G118" s="63" t="s">
        <v>45</v>
      </c>
      <c r="H118" s="63" t="s">
        <v>45</v>
      </c>
      <c r="I118" s="63" t="s">
        <v>45</v>
      </c>
      <c r="J118" s="63" t="s">
        <v>51</v>
      </c>
      <c r="K118" s="63" t="s">
        <v>34</v>
      </c>
      <c r="L118" s="68">
        <v>322059446335.17261</v>
      </c>
    </row>
    <row r="119" spans="1:12" ht="25.5" x14ac:dyDescent="0.2">
      <c r="A119" s="63" t="s">
        <v>50</v>
      </c>
      <c r="B119" s="62">
        <v>2015</v>
      </c>
      <c r="C119" s="63" t="s">
        <v>16</v>
      </c>
      <c r="D119" s="63" t="s">
        <v>29</v>
      </c>
      <c r="E119" s="63" t="s">
        <v>45</v>
      </c>
      <c r="F119" s="63" t="s">
        <v>45</v>
      </c>
      <c r="G119" s="63" t="s">
        <v>45</v>
      </c>
      <c r="H119" s="63" t="s">
        <v>45</v>
      </c>
      <c r="I119" s="63" t="s">
        <v>45</v>
      </c>
      <c r="J119" s="63" t="s">
        <v>51</v>
      </c>
      <c r="K119" s="63" t="s">
        <v>34</v>
      </c>
      <c r="L119" s="68">
        <v>334409353365.59674</v>
      </c>
    </row>
    <row r="120" spans="1:12" ht="25.5" x14ac:dyDescent="0.2">
      <c r="A120" s="63" t="s">
        <v>50</v>
      </c>
      <c r="B120" s="62">
        <v>2016</v>
      </c>
      <c r="C120" s="63" t="s">
        <v>16</v>
      </c>
      <c r="D120" s="63" t="s">
        <v>29</v>
      </c>
      <c r="E120" s="63" t="s">
        <v>45</v>
      </c>
      <c r="F120" s="63" t="s">
        <v>45</v>
      </c>
      <c r="G120" s="63" t="s">
        <v>45</v>
      </c>
      <c r="H120" s="63" t="s">
        <v>45</v>
      </c>
      <c r="I120" s="63" t="s">
        <v>45</v>
      </c>
      <c r="J120" s="63" t="s">
        <v>51</v>
      </c>
      <c r="K120" s="63" t="s">
        <v>34</v>
      </c>
      <c r="L120" s="68">
        <v>344445480176.98938</v>
      </c>
    </row>
    <row r="121" spans="1:12" ht="25.5" x14ac:dyDescent="0.2">
      <c r="A121" s="63" t="s">
        <v>50</v>
      </c>
      <c r="B121" s="62">
        <v>2017</v>
      </c>
      <c r="C121" s="63" t="s">
        <v>16</v>
      </c>
      <c r="D121" s="63" t="s">
        <v>29</v>
      </c>
      <c r="E121" s="63" t="s">
        <v>45</v>
      </c>
      <c r="F121" s="63" t="s">
        <v>45</v>
      </c>
      <c r="G121" s="63" t="s">
        <v>45</v>
      </c>
      <c r="H121" s="63" t="s">
        <v>45</v>
      </c>
      <c r="I121" s="63" t="s">
        <v>45</v>
      </c>
      <c r="J121" s="63" t="s">
        <v>51</v>
      </c>
      <c r="K121" s="63" t="s">
        <v>34</v>
      </c>
      <c r="L121" s="68">
        <v>350660886395.83197</v>
      </c>
    </row>
    <row r="122" spans="1:12" ht="25.5" x14ac:dyDescent="0.2">
      <c r="A122" s="63" t="s">
        <v>50</v>
      </c>
      <c r="B122" s="62">
        <v>2018</v>
      </c>
      <c r="C122" s="63" t="s">
        <v>16</v>
      </c>
      <c r="D122" s="63" t="s">
        <v>29</v>
      </c>
      <c r="E122" s="63" t="s">
        <v>45</v>
      </c>
      <c r="F122" s="63" t="s">
        <v>45</v>
      </c>
      <c r="G122" s="63" t="s">
        <v>45</v>
      </c>
      <c r="H122" s="63" t="s">
        <v>45</v>
      </c>
      <c r="I122" s="63" t="s">
        <v>45</v>
      </c>
      <c r="J122" s="63" t="s">
        <v>51</v>
      </c>
      <c r="K122" s="63" t="s">
        <v>34</v>
      </c>
      <c r="L122" s="68">
        <v>359076187212.19092</v>
      </c>
    </row>
    <row r="123" spans="1:12" ht="25.5" x14ac:dyDescent="0.2">
      <c r="A123" s="63" t="s">
        <v>50</v>
      </c>
      <c r="B123" s="62">
        <v>2019</v>
      </c>
      <c r="C123" s="63" t="s">
        <v>16</v>
      </c>
      <c r="D123" s="63" t="s">
        <v>29</v>
      </c>
      <c r="E123" s="63" t="s">
        <v>45</v>
      </c>
      <c r="F123" s="63" t="s">
        <v>45</v>
      </c>
      <c r="G123" s="63" t="s">
        <v>45</v>
      </c>
      <c r="H123" s="63" t="s">
        <v>45</v>
      </c>
      <c r="I123" s="63" t="s">
        <v>45</v>
      </c>
      <c r="J123" s="63" t="s">
        <v>51</v>
      </c>
      <c r="K123" s="63" t="s">
        <v>34</v>
      </c>
      <c r="L123" s="68">
        <v>371521829480.3324</v>
      </c>
    </row>
    <row r="124" spans="1:12" ht="25.5" x14ac:dyDescent="0.2">
      <c r="A124" s="63" t="s">
        <v>50</v>
      </c>
      <c r="B124" s="62">
        <v>2020</v>
      </c>
      <c r="C124" s="63" t="s">
        <v>16</v>
      </c>
      <c r="D124" s="63" t="s">
        <v>29</v>
      </c>
      <c r="E124" s="63" t="s">
        <v>45</v>
      </c>
      <c r="F124" s="63" t="s">
        <v>45</v>
      </c>
      <c r="G124" s="63" t="s">
        <v>45</v>
      </c>
      <c r="H124" s="63" t="s">
        <v>45</v>
      </c>
      <c r="I124" s="63" t="s">
        <v>45</v>
      </c>
      <c r="J124" s="63" t="s">
        <v>51</v>
      </c>
      <c r="K124" s="63" t="s">
        <v>34</v>
      </c>
      <c r="L124" s="68">
        <v>120380106333.50424</v>
      </c>
    </row>
    <row r="125" spans="1:12" ht="25.5" x14ac:dyDescent="0.2">
      <c r="A125" s="63" t="s">
        <v>50</v>
      </c>
      <c r="B125" s="62">
        <v>2021</v>
      </c>
      <c r="C125" s="63" t="s">
        <v>16</v>
      </c>
      <c r="D125" s="63" t="s">
        <v>29</v>
      </c>
      <c r="E125" s="63" t="s">
        <v>45</v>
      </c>
      <c r="F125" s="63" t="s">
        <v>45</v>
      </c>
      <c r="G125" s="63" t="s">
        <v>45</v>
      </c>
      <c r="H125" s="63" t="s">
        <v>45</v>
      </c>
      <c r="I125" s="63" t="s">
        <v>45</v>
      </c>
      <c r="J125" s="63" t="s">
        <v>51</v>
      </c>
      <c r="K125" s="63" t="s">
        <v>34</v>
      </c>
      <c r="L125" s="68">
        <v>125972608965.97702</v>
      </c>
    </row>
    <row r="126" spans="1:12" ht="25.5" x14ac:dyDescent="0.2">
      <c r="A126" s="63" t="s">
        <v>50</v>
      </c>
      <c r="B126" s="62">
        <v>2022</v>
      </c>
      <c r="C126" s="63" t="s">
        <v>16</v>
      </c>
      <c r="D126" s="63" t="s">
        <v>29</v>
      </c>
      <c r="E126" s="63" t="s">
        <v>45</v>
      </c>
      <c r="F126" s="63" t="s">
        <v>45</v>
      </c>
      <c r="G126" s="63" t="s">
        <v>45</v>
      </c>
      <c r="H126" s="63" t="s">
        <v>45</v>
      </c>
      <c r="I126" s="63" t="s">
        <v>45</v>
      </c>
      <c r="J126" s="63" t="s">
        <v>51</v>
      </c>
      <c r="K126" s="63" t="s">
        <v>34</v>
      </c>
      <c r="L126" s="68">
        <v>244394758550.33228</v>
      </c>
    </row>
    <row r="127" spans="1:12" ht="25.5" x14ac:dyDescent="0.2">
      <c r="A127" s="63" t="s">
        <v>50</v>
      </c>
      <c r="B127" s="62">
        <v>2023</v>
      </c>
      <c r="C127" s="63" t="s">
        <v>16</v>
      </c>
      <c r="D127" s="63" t="s">
        <v>29</v>
      </c>
      <c r="E127" s="63" t="s">
        <v>45</v>
      </c>
      <c r="F127" s="63" t="s">
        <v>45</v>
      </c>
      <c r="G127" s="63" t="s">
        <v>45</v>
      </c>
      <c r="H127" s="63" t="s">
        <v>45</v>
      </c>
      <c r="I127" s="63" t="s">
        <v>45</v>
      </c>
      <c r="J127" s="63" t="s">
        <v>51</v>
      </c>
      <c r="K127" s="63" t="s">
        <v>34</v>
      </c>
      <c r="L127" s="68">
        <v>290370893934.47034</v>
      </c>
    </row>
  </sheetData>
  <autoFilter ref="A98:O98" xr:uid="{D1E85D3A-4CD8-43EF-913B-58CFBFCB5F0D}">
    <sortState ref="A99:O127">
      <sortCondition ref="D98"/>
    </sortState>
  </autoFilter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S40"/>
  <sheetViews>
    <sheetView showGridLines="0" topLeftCell="A13" workbookViewId="0">
      <selection activeCell="C41" sqref="C41"/>
    </sheetView>
  </sheetViews>
  <sheetFormatPr baseColWidth="10" defaultColWidth="11.42578125" defaultRowHeight="12.75" x14ac:dyDescent="0.2"/>
  <cols>
    <col min="1" max="1" width="18" style="25" bestFit="1" customWidth="1"/>
    <col min="2" max="5" width="16.7109375" style="25" customWidth="1"/>
    <col min="6" max="6" width="34" style="14" customWidth="1"/>
    <col min="7" max="7" width="14" style="14" customWidth="1"/>
    <col min="8" max="8" width="13.7109375" style="14" customWidth="1"/>
    <col min="9" max="16384" width="11.42578125" style="25"/>
  </cols>
  <sheetData>
    <row r="1" spans="1:19" ht="15.95" customHeight="1" x14ac:dyDescent="0.2">
      <c r="A1" s="45" t="s">
        <v>1</v>
      </c>
      <c r="B1" s="119" t="s">
        <v>14</v>
      </c>
      <c r="C1" s="120"/>
      <c r="D1" s="120"/>
      <c r="E1" s="121"/>
      <c r="F1" s="51"/>
    </row>
    <row r="2" spans="1:19" ht="15.95" customHeight="1" x14ac:dyDescent="0.2">
      <c r="A2" s="45" t="s">
        <v>2</v>
      </c>
      <c r="B2" s="128"/>
      <c r="C2" s="127"/>
      <c r="D2" s="127"/>
      <c r="E2" s="127"/>
    </row>
    <row r="3" spans="1:19" ht="15.95" customHeight="1" x14ac:dyDescent="0.2">
      <c r="A3" s="45" t="s">
        <v>0</v>
      </c>
      <c r="B3" s="128" t="s">
        <v>39</v>
      </c>
      <c r="C3" s="127"/>
      <c r="D3" s="127"/>
      <c r="E3" s="127"/>
      <c r="S3" s="26" t="str">
        <f>"Quelle: "&amp;Daten!B3</f>
        <v>Quelle: Umweltbundesamt, Daten und Rechenmodell TREMOD, Version 6.61d (02/2025)</v>
      </c>
    </row>
    <row r="4" spans="1:19" ht="29.25" customHeight="1" x14ac:dyDescent="0.2">
      <c r="A4" s="45" t="s">
        <v>3</v>
      </c>
      <c r="B4" s="126" t="s">
        <v>38</v>
      </c>
      <c r="C4" s="127"/>
      <c r="D4" s="127"/>
      <c r="E4" s="127"/>
    </row>
    <row r="5" spans="1:19" x14ac:dyDescent="0.2">
      <c r="A5" s="45" t="s">
        <v>8</v>
      </c>
      <c r="B5" s="122" t="s">
        <v>13</v>
      </c>
      <c r="C5" s="123"/>
      <c r="D5" s="123"/>
      <c r="E5" s="123"/>
    </row>
    <row r="6" spans="1:19" x14ac:dyDescent="0.2">
      <c r="A6" s="46" t="s">
        <v>9</v>
      </c>
      <c r="B6" s="124"/>
      <c r="C6" s="125"/>
      <c r="D6" s="125"/>
      <c r="E6" s="125"/>
    </row>
    <row r="8" spans="1:19" ht="13.5" x14ac:dyDescent="0.25">
      <c r="A8" s="15"/>
      <c r="B8" s="15"/>
      <c r="C8" s="14"/>
      <c r="D8" s="16"/>
      <c r="E8" s="16"/>
    </row>
    <row r="9" spans="1:19" ht="36.75" customHeight="1" x14ac:dyDescent="0.25">
      <c r="A9" s="14"/>
      <c r="B9" s="47"/>
      <c r="C9" s="48" t="s">
        <v>11</v>
      </c>
      <c r="D9" s="48" t="s">
        <v>12</v>
      </c>
      <c r="E9" s="48" t="s">
        <v>10</v>
      </c>
      <c r="F9" s="48" t="s">
        <v>17</v>
      </c>
      <c r="G9" s="48" t="s">
        <v>18</v>
      </c>
      <c r="H9" s="48" t="s">
        <v>19</v>
      </c>
      <c r="I9" s="7"/>
      <c r="J9" s="7"/>
      <c r="K9" s="7"/>
      <c r="L9" s="7"/>
      <c r="M9" s="7"/>
      <c r="N9" s="7"/>
      <c r="O9" s="7"/>
      <c r="P9" s="7"/>
      <c r="Q9" s="7"/>
    </row>
    <row r="10" spans="1:19" ht="15" customHeight="1" x14ac:dyDescent="0.2">
      <c r="A10" s="86"/>
      <c r="B10" s="35">
        <v>1995</v>
      </c>
      <c r="C10" s="76">
        <f>Berechnung1!J6</f>
        <v>875.55187729793943</v>
      </c>
      <c r="D10" s="76">
        <f>Berechnung1!J37</f>
        <v>2184.4850816633734</v>
      </c>
      <c r="E10" s="74">
        <f>C10+D10</f>
        <v>3060.0369589613128</v>
      </c>
      <c r="F10" s="55">
        <v>100</v>
      </c>
      <c r="G10" s="36">
        <f>C10/E10*100</f>
        <v>28.612460863712357</v>
      </c>
      <c r="H10" s="56">
        <f>D10/E10*100</f>
        <v>71.387539136287643</v>
      </c>
      <c r="I10" s="50"/>
    </row>
    <row r="11" spans="1:19" ht="15" customHeight="1" x14ac:dyDescent="0.2">
      <c r="A11" s="86"/>
      <c r="B11" s="37"/>
      <c r="C11" s="88">
        <f>Berechnung1!J7</f>
        <v>896.91075901954503</v>
      </c>
      <c r="D11" s="77">
        <f>Berechnung1!J38</f>
        <v>2205.5240967511127</v>
      </c>
      <c r="E11" s="75">
        <f t="shared" ref="E11:E26" si="0">C11+D11</f>
        <v>3102.4348557706576</v>
      </c>
      <c r="F11" s="58">
        <f>E11/$E$10*100</f>
        <v>101.38553544868741</v>
      </c>
      <c r="G11" s="38">
        <f t="shared" ref="G11:G33" si="1">C11/E11*100</f>
        <v>28.909898215952989</v>
      </c>
      <c r="H11" s="59">
        <f t="shared" ref="H11:H33" si="2">D11/E11*100</f>
        <v>71.090101784047008</v>
      </c>
      <c r="I11" s="50"/>
    </row>
    <row r="12" spans="1:19" ht="15" customHeight="1" x14ac:dyDescent="0.2">
      <c r="A12" s="86"/>
      <c r="B12" s="35"/>
      <c r="C12" s="76">
        <f>Berechnung1!J8</f>
        <v>939.59657326343893</v>
      </c>
      <c r="D12" s="76">
        <f>Berechnung1!J39</f>
        <v>2197.7178778740772</v>
      </c>
      <c r="E12" s="74">
        <f t="shared" si="0"/>
        <v>3137.3144511375162</v>
      </c>
      <c r="F12" s="55">
        <f t="shared" ref="F12:F30" si="3">E12/$E$10*100</f>
        <v>102.5253777393079</v>
      </c>
      <c r="G12" s="36">
        <f t="shared" si="1"/>
        <v>29.949072300443564</v>
      </c>
      <c r="H12" s="56">
        <f t="shared" si="2"/>
        <v>70.050927699556425</v>
      </c>
      <c r="I12" s="50"/>
    </row>
    <row r="13" spans="1:19" ht="15" customHeight="1" x14ac:dyDescent="0.2">
      <c r="A13" s="86"/>
      <c r="B13" s="37"/>
      <c r="C13" s="88">
        <f>Berechnung1!J9</f>
        <v>956.10641174695593</v>
      </c>
      <c r="D13" s="77">
        <f>Berechnung1!J40</f>
        <v>2230.5867681220257</v>
      </c>
      <c r="E13" s="75">
        <f t="shared" si="0"/>
        <v>3186.6931798689816</v>
      </c>
      <c r="F13" s="58">
        <f t="shared" si="3"/>
        <v>104.13904219479298</v>
      </c>
      <c r="G13" s="38">
        <f t="shared" si="1"/>
        <v>30.003089653779142</v>
      </c>
      <c r="H13" s="59">
        <f t="shared" si="2"/>
        <v>69.996910346220858</v>
      </c>
      <c r="I13" s="50"/>
    </row>
    <row r="14" spans="1:19" ht="15" customHeight="1" x14ac:dyDescent="0.2">
      <c r="A14" s="86"/>
      <c r="B14" s="35"/>
      <c r="C14" s="76">
        <f>Berechnung1!J10</f>
        <v>1001.0914352267773</v>
      </c>
      <c r="D14" s="76">
        <f>Berechnung1!J41</f>
        <v>2283.8966695004856</v>
      </c>
      <c r="E14" s="74">
        <f t="shared" si="0"/>
        <v>3284.9881047272629</v>
      </c>
      <c r="F14" s="55">
        <f t="shared" si="3"/>
        <v>107.35125584373029</v>
      </c>
      <c r="G14" s="36">
        <f t="shared" si="1"/>
        <v>30.474735472745135</v>
      </c>
      <c r="H14" s="56">
        <f t="shared" si="2"/>
        <v>69.525264527254862</v>
      </c>
      <c r="I14" s="50"/>
    </row>
    <row r="15" spans="1:19" ht="15" customHeight="1" x14ac:dyDescent="0.2">
      <c r="A15" s="86"/>
      <c r="B15" s="37">
        <v>2000</v>
      </c>
      <c r="C15" s="88">
        <f>Berechnung1!J11</f>
        <v>1024.9750744788796</v>
      </c>
      <c r="D15" s="77">
        <f>Berechnung1!J42</f>
        <v>2298.5615287519445</v>
      </c>
      <c r="E15" s="75">
        <f t="shared" si="0"/>
        <v>3323.5366032308239</v>
      </c>
      <c r="F15" s="58">
        <f t="shared" si="3"/>
        <v>108.61099548153668</v>
      </c>
      <c r="G15" s="38">
        <f t="shared" si="1"/>
        <v>30.839891261690845</v>
      </c>
      <c r="H15" s="59">
        <f t="shared" si="2"/>
        <v>69.160108738309162</v>
      </c>
      <c r="I15" s="50"/>
    </row>
    <row r="16" spans="1:19" ht="15" customHeight="1" x14ac:dyDescent="0.2">
      <c r="A16" s="86"/>
      <c r="B16" s="35"/>
      <c r="C16" s="76">
        <f>Berechnung1!J12</f>
        <v>1035.4503972166215</v>
      </c>
      <c r="D16" s="76">
        <f>Berechnung1!J43</f>
        <v>2319.2409338045577</v>
      </c>
      <c r="E16" s="74">
        <f t="shared" si="0"/>
        <v>3354.6913310211794</v>
      </c>
      <c r="F16" s="55">
        <f t="shared" si="3"/>
        <v>109.62911154379921</v>
      </c>
      <c r="G16" s="36">
        <f t="shared" si="1"/>
        <v>30.865742777635131</v>
      </c>
      <c r="H16" s="56">
        <f t="shared" si="2"/>
        <v>69.134257222364852</v>
      </c>
      <c r="I16" s="50"/>
    </row>
    <row r="17" spans="1:9" ht="15" customHeight="1" x14ac:dyDescent="0.2">
      <c r="A17" s="86"/>
      <c r="B17" s="37"/>
      <c r="C17" s="88">
        <f>Berechnung1!J13</f>
        <v>1032.354292930617</v>
      </c>
      <c r="D17" s="77">
        <f>Berechnung1!J44</f>
        <v>2321.8801898713887</v>
      </c>
      <c r="E17" s="75">
        <f t="shared" si="0"/>
        <v>3354.2344828020059</v>
      </c>
      <c r="F17" s="58">
        <f t="shared" si="3"/>
        <v>109.61418204375394</v>
      </c>
      <c r="G17" s="38">
        <f t="shared" si="1"/>
        <v>30.77764235695966</v>
      </c>
      <c r="H17" s="59">
        <f t="shared" si="2"/>
        <v>69.22235764304034</v>
      </c>
      <c r="I17" s="50"/>
    </row>
    <row r="18" spans="1:9" ht="15" customHeight="1" x14ac:dyDescent="0.2">
      <c r="A18" s="86"/>
      <c r="B18" s="35"/>
      <c r="C18" s="76">
        <f>Berechnung1!J14</f>
        <v>1040.2797008608802</v>
      </c>
      <c r="D18" s="76">
        <f>Berechnung1!J45</f>
        <v>2309.5198615271679</v>
      </c>
      <c r="E18" s="74">
        <f t="shared" si="0"/>
        <v>3349.7995623880479</v>
      </c>
      <c r="F18" s="55">
        <f t="shared" si="3"/>
        <v>109.46925175456347</v>
      </c>
      <c r="G18" s="36">
        <f t="shared" si="1"/>
        <v>31.054983484422944</v>
      </c>
      <c r="H18" s="56">
        <f t="shared" si="2"/>
        <v>68.945016515577066</v>
      </c>
      <c r="I18" s="50"/>
    </row>
    <row r="19" spans="1:9" ht="15" customHeight="1" x14ac:dyDescent="0.2">
      <c r="A19" s="86"/>
      <c r="B19" s="37"/>
      <c r="C19" s="88">
        <f>Berechnung1!J15</f>
        <v>1058.719914182577</v>
      </c>
      <c r="D19" s="77">
        <f>Berechnung1!J46</f>
        <v>2363.9596423254898</v>
      </c>
      <c r="E19" s="75">
        <f t="shared" si="0"/>
        <v>3422.6795565080665</v>
      </c>
      <c r="F19" s="58">
        <f t="shared" si="3"/>
        <v>111.85092214277854</v>
      </c>
      <c r="G19" s="38">
        <f t="shared" si="1"/>
        <v>30.932487155260276</v>
      </c>
      <c r="H19" s="59">
        <f t="shared" si="2"/>
        <v>69.067512844739724</v>
      </c>
      <c r="I19" s="50"/>
    </row>
    <row r="20" spans="1:9" ht="15" customHeight="1" x14ac:dyDescent="0.2">
      <c r="A20" s="86"/>
      <c r="B20" s="35">
        <v>2005</v>
      </c>
      <c r="C20" s="76">
        <f>Berechnung1!J16</f>
        <v>1068.1778965933702</v>
      </c>
      <c r="D20" s="76">
        <f>Berechnung1!J47</f>
        <v>2347.7221544822469</v>
      </c>
      <c r="E20" s="74">
        <f t="shared" si="0"/>
        <v>3415.9000510756168</v>
      </c>
      <c r="F20" s="55">
        <f t="shared" si="3"/>
        <v>111.62937235356453</v>
      </c>
      <c r="G20" s="36">
        <f t="shared" si="1"/>
        <v>31.270759700858829</v>
      </c>
      <c r="H20" s="56">
        <f t="shared" si="2"/>
        <v>68.729240299141182</v>
      </c>
      <c r="I20" s="50"/>
    </row>
    <row r="21" spans="1:9" ht="15" customHeight="1" x14ac:dyDescent="0.2">
      <c r="A21" s="86"/>
      <c r="B21" s="37"/>
      <c r="C21" s="88">
        <f>Berechnung1!J17</f>
        <v>1138.3856190189776</v>
      </c>
      <c r="D21" s="77">
        <f>Berechnung1!J48</f>
        <v>2364.488165069462</v>
      </c>
      <c r="E21" s="75">
        <f t="shared" si="0"/>
        <v>3502.8737840884396</v>
      </c>
      <c r="F21" s="58">
        <f t="shared" si="3"/>
        <v>114.47161688130203</v>
      </c>
      <c r="G21" s="38">
        <f t="shared" si="1"/>
        <v>32.498619396165942</v>
      </c>
      <c r="H21" s="59">
        <f t="shared" si="2"/>
        <v>67.501380603834065</v>
      </c>
    </row>
    <row r="22" spans="1:9" ht="15" customHeight="1" x14ac:dyDescent="0.2">
      <c r="A22" s="86"/>
      <c r="B22" s="35"/>
      <c r="C22" s="76">
        <f>Berechnung1!J18</f>
        <v>1176.1704770184126</v>
      </c>
      <c r="D22" s="76">
        <f>Berechnung1!J49</f>
        <v>2381.9918801409258</v>
      </c>
      <c r="E22" s="74">
        <f t="shared" si="0"/>
        <v>3558.1623571593382</v>
      </c>
      <c r="F22" s="55">
        <f t="shared" si="3"/>
        <v>116.27841117210254</v>
      </c>
      <c r="G22" s="36">
        <f t="shared" si="1"/>
        <v>33.055559554550776</v>
      </c>
      <c r="H22" s="56">
        <f t="shared" si="2"/>
        <v>66.944440445449231</v>
      </c>
    </row>
    <row r="23" spans="1:9" ht="15" customHeight="1" x14ac:dyDescent="0.2">
      <c r="A23" s="86"/>
      <c r="B23" s="37"/>
      <c r="C23" s="88">
        <f>Berechnung1!J19</f>
        <v>1148.3610270372819</v>
      </c>
      <c r="D23" s="77">
        <f>Berechnung1!J50</f>
        <v>2354.3939641599868</v>
      </c>
      <c r="E23" s="75">
        <f t="shared" si="0"/>
        <v>3502.7549911972687</v>
      </c>
      <c r="F23" s="58">
        <f t="shared" si="3"/>
        <v>114.46773480756359</v>
      </c>
      <c r="G23" s="38">
        <f t="shared" si="1"/>
        <v>32.78450904854077</v>
      </c>
      <c r="H23" s="59">
        <f t="shared" si="2"/>
        <v>67.21549095145923</v>
      </c>
    </row>
    <row r="24" spans="1:9" ht="15" customHeight="1" x14ac:dyDescent="0.2">
      <c r="A24" s="86"/>
      <c r="B24" s="35"/>
      <c r="C24" s="76">
        <f>Berechnung1!J20</f>
        <v>1049.6412586447761</v>
      </c>
      <c r="D24" s="76">
        <f>Berechnung1!J51</f>
        <v>2358.3788046288341</v>
      </c>
      <c r="E24" s="74">
        <f t="shared" si="0"/>
        <v>3408.0200632736105</v>
      </c>
      <c r="F24" s="55">
        <f t="shared" si="3"/>
        <v>111.37185952258615</v>
      </c>
      <c r="G24" s="36">
        <f t="shared" si="1"/>
        <v>30.799151388696107</v>
      </c>
      <c r="H24" s="56">
        <f t="shared" si="2"/>
        <v>69.200848611303883</v>
      </c>
    </row>
    <row r="25" spans="1:9" ht="15" customHeight="1" x14ac:dyDescent="0.2">
      <c r="A25" s="86"/>
      <c r="B25" s="37">
        <v>2010</v>
      </c>
      <c r="C25" s="88">
        <f>Berechnung1!J21</f>
        <v>1146.0351107078247</v>
      </c>
      <c r="D25" s="77">
        <f>Berechnung1!J52</f>
        <v>2410.1596630792674</v>
      </c>
      <c r="E25" s="75">
        <f t="shared" si="0"/>
        <v>3556.1947737870923</v>
      </c>
      <c r="F25" s="58">
        <f t="shared" si="3"/>
        <v>116.21411183851168</v>
      </c>
      <c r="G25" s="38">
        <f t="shared" si="1"/>
        <v>32.226443814475871</v>
      </c>
      <c r="H25" s="59">
        <f t="shared" si="2"/>
        <v>67.773556185524114</v>
      </c>
    </row>
    <row r="26" spans="1:9" ht="15" customHeight="1" x14ac:dyDescent="0.2">
      <c r="A26" s="86"/>
      <c r="B26" s="35"/>
      <c r="C26" s="76">
        <f>Berechnung1!J22</f>
        <v>1164.9007959378628</v>
      </c>
      <c r="D26" s="76">
        <f>Berechnung1!J53</f>
        <v>2434.3844068779285</v>
      </c>
      <c r="E26" s="74">
        <f t="shared" si="0"/>
        <v>3599.2852028157913</v>
      </c>
      <c r="F26" s="55">
        <f t="shared" si="3"/>
        <v>117.62227878572808</v>
      </c>
      <c r="G26" s="36">
        <f t="shared" si="1"/>
        <v>32.364781624599743</v>
      </c>
      <c r="H26" s="56">
        <f t="shared" si="2"/>
        <v>67.635218375400257</v>
      </c>
    </row>
    <row r="27" spans="1:9" ht="15" customHeight="1" x14ac:dyDescent="0.2">
      <c r="A27" s="86"/>
      <c r="B27" s="37"/>
      <c r="C27" s="88">
        <f>Berechnung1!J23</f>
        <v>1135.5238219276825</v>
      </c>
      <c r="D27" s="77">
        <f>Berechnung1!J54</f>
        <v>2419.7907349118605</v>
      </c>
      <c r="E27" s="75">
        <f t="shared" ref="E27:E29" si="4">C27+D27</f>
        <v>3555.314556839543</v>
      </c>
      <c r="F27" s="58">
        <f t="shared" si="3"/>
        <v>116.18534692621311</v>
      </c>
      <c r="G27" s="38">
        <f t="shared" si="1"/>
        <v>31.938772330094295</v>
      </c>
      <c r="H27" s="59">
        <f t="shared" si="2"/>
        <v>68.061227669905705</v>
      </c>
    </row>
    <row r="28" spans="1:9" ht="15" customHeight="1" x14ac:dyDescent="0.2">
      <c r="A28" s="86"/>
      <c r="B28" s="35"/>
      <c r="C28" s="76">
        <f>Berechnung1!J24</f>
        <v>1131.6446870371037</v>
      </c>
      <c r="D28" s="76">
        <f>Berechnung1!J55</f>
        <v>2400.7374885786189</v>
      </c>
      <c r="E28" s="74">
        <f t="shared" si="4"/>
        <v>3532.3821756157226</v>
      </c>
      <c r="F28" s="55">
        <f t="shared" si="3"/>
        <v>115.43593175471779</v>
      </c>
      <c r="G28" s="36">
        <f t="shared" si="1"/>
        <v>32.036303853216246</v>
      </c>
      <c r="H28" s="56">
        <f t="shared" si="2"/>
        <v>67.963696146783747</v>
      </c>
    </row>
    <row r="29" spans="1:9" ht="15" customHeight="1" x14ac:dyDescent="0.2">
      <c r="A29" s="86"/>
      <c r="B29" s="37"/>
      <c r="C29" s="88">
        <f>Berechnung1!J25</f>
        <v>1153.2995480406294</v>
      </c>
      <c r="D29" s="77">
        <f>Berechnung1!J56</f>
        <v>2426.0929276866173</v>
      </c>
      <c r="E29" s="75">
        <f t="shared" si="4"/>
        <v>3579.3924757272466</v>
      </c>
      <c r="F29" s="58">
        <f t="shared" si="3"/>
        <v>116.97219751692873</v>
      </c>
      <c r="G29" s="38">
        <f t="shared" si="1"/>
        <v>32.220538984239397</v>
      </c>
      <c r="H29" s="59">
        <f t="shared" si="2"/>
        <v>67.779461015760603</v>
      </c>
    </row>
    <row r="30" spans="1:9" ht="15" customHeight="1" x14ac:dyDescent="0.2">
      <c r="A30" s="86"/>
      <c r="B30" s="35">
        <v>2015</v>
      </c>
      <c r="C30" s="76">
        <f>Berechnung1!J26</f>
        <v>1169.3377098314588</v>
      </c>
      <c r="D30" s="76">
        <f>Berechnung1!J57</f>
        <v>2443.6360978241833</v>
      </c>
      <c r="E30" s="74">
        <f t="shared" ref="E30:E33" si="5">C30+D30</f>
        <v>3612.9738076556423</v>
      </c>
      <c r="F30" s="55">
        <f t="shared" si="3"/>
        <v>118.06961341022549</v>
      </c>
      <c r="G30" s="36">
        <f t="shared" si="1"/>
        <v>32.364965042196339</v>
      </c>
      <c r="H30" s="56">
        <f t="shared" si="2"/>
        <v>67.635034957803654</v>
      </c>
    </row>
    <row r="31" spans="1:9" ht="15" customHeight="1" x14ac:dyDescent="0.2">
      <c r="A31" s="86"/>
      <c r="B31" s="37"/>
      <c r="C31" s="88">
        <f>Berechnung1!J27</f>
        <v>1193.9147101434264</v>
      </c>
      <c r="D31" s="77">
        <f>Berechnung1!J58</f>
        <v>2468.2577453221861</v>
      </c>
      <c r="E31" s="75">
        <f t="shared" si="5"/>
        <v>3662.1724554656125</v>
      </c>
      <c r="F31" s="58">
        <f t="shared" ref="F31:F35" si="6">E31/$E$10*100</f>
        <v>119.67739293935477</v>
      </c>
      <c r="G31" s="38">
        <f t="shared" si="1"/>
        <v>32.601269455827165</v>
      </c>
      <c r="H31" s="59">
        <f t="shared" si="2"/>
        <v>67.398730544172835</v>
      </c>
    </row>
    <row r="32" spans="1:9" ht="15" customHeight="1" x14ac:dyDescent="0.2">
      <c r="A32" s="86"/>
      <c r="B32" s="35"/>
      <c r="C32" s="76">
        <f>Berechnung1!J28</f>
        <v>1223.1894520888857</v>
      </c>
      <c r="D32" s="76">
        <f>Berechnung1!J59</f>
        <v>2486.584376190172</v>
      </c>
      <c r="E32" s="74">
        <f t="shared" si="5"/>
        <v>3709.7738282790579</v>
      </c>
      <c r="F32" s="55">
        <f t="shared" si="6"/>
        <v>121.23297456963687</v>
      </c>
      <c r="G32" s="36">
        <f t="shared" si="1"/>
        <v>32.972076161751239</v>
      </c>
      <c r="H32" s="56">
        <f t="shared" si="2"/>
        <v>67.027923838248753</v>
      </c>
    </row>
    <row r="33" spans="1:8" ht="15" customHeight="1" x14ac:dyDescent="0.2">
      <c r="A33" s="86"/>
      <c r="B33" s="37"/>
      <c r="C33" s="88">
        <f>Berechnung1!J29</f>
        <v>1242.1684727732836</v>
      </c>
      <c r="D33" s="77">
        <f>Berechnung1!J60</f>
        <v>2490.2795113693705</v>
      </c>
      <c r="E33" s="75">
        <f t="shared" si="5"/>
        <v>3732.4479841426541</v>
      </c>
      <c r="F33" s="58">
        <f t="shared" si="6"/>
        <v>121.97395110579259</v>
      </c>
      <c r="G33" s="57">
        <f t="shared" si="1"/>
        <v>33.280262124231868</v>
      </c>
      <c r="H33" s="60">
        <f t="shared" si="2"/>
        <v>66.719737875768132</v>
      </c>
    </row>
    <row r="34" spans="1:8" ht="15" customHeight="1" x14ac:dyDescent="0.2">
      <c r="A34" s="86"/>
      <c r="B34" s="35"/>
      <c r="C34" s="76">
        <f>Berechnung1!J30</f>
        <v>1316.6024223405745</v>
      </c>
      <c r="D34" s="76">
        <f>Berechnung1!J61</f>
        <v>2619.5795264822732</v>
      </c>
      <c r="E34" s="97">
        <f t="shared" ref="E34:E36" si="7">C34+D34</f>
        <v>3936.1819488228475</v>
      </c>
      <c r="F34" s="69">
        <f t="shared" si="6"/>
        <v>128.63184339312457</v>
      </c>
      <c r="G34" s="70">
        <f t="shared" ref="G34" si="8">C34/E34*100</f>
        <v>33.448718566841578</v>
      </c>
      <c r="H34" s="71">
        <f t="shared" ref="H34" si="9">D34/E34*100</f>
        <v>66.551281433158422</v>
      </c>
    </row>
    <row r="35" spans="1:8" ht="15" customHeight="1" x14ac:dyDescent="0.2">
      <c r="A35" s="86"/>
      <c r="B35" s="37">
        <v>2020</v>
      </c>
      <c r="C35" s="88">
        <f>Berechnung1!J31</f>
        <v>1255.0746091222236</v>
      </c>
      <c r="D35" s="77">
        <f>Berechnung1!J62</f>
        <v>2022.7182152924393</v>
      </c>
      <c r="E35" s="75">
        <f t="shared" si="7"/>
        <v>3277.7928244146628</v>
      </c>
      <c r="F35" s="58">
        <f t="shared" si="6"/>
        <v>107.11611880424033</v>
      </c>
      <c r="G35" s="58">
        <f t="shared" ref="G35" si="10">C35/E35*100</f>
        <v>38.290236032423756</v>
      </c>
      <c r="H35" s="60">
        <f t="shared" ref="H35" si="11">D35/E35*100</f>
        <v>61.709763967576251</v>
      </c>
    </row>
    <row r="36" spans="1:8" ht="15" customHeight="1" x14ac:dyDescent="0.2">
      <c r="A36" s="86"/>
      <c r="B36" s="35"/>
      <c r="C36" s="76">
        <f>Berechnung1!J32</f>
        <v>1317.7153048416299</v>
      </c>
      <c r="D36" s="76">
        <f>Berechnung1!J63</f>
        <v>2051.6981538088062</v>
      </c>
      <c r="E36" s="97">
        <f t="shared" si="7"/>
        <v>3369.413458650436</v>
      </c>
      <c r="F36" s="55">
        <f t="shared" ref="F36" si="12">E36/$E$10*100</f>
        <v>110.11022101491665</v>
      </c>
      <c r="G36" s="55">
        <f t="shared" ref="G36" si="13">C36/E36*100</f>
        <v>39.108151048028979</v>
      </c>
      <c r="H36" s="94">
        <f t="shared" ref="H36" si="14">D36/E36*100</f>
        <v>60.891848951971028</v>
      </c>
    </row>
    <row r="37" spans="1:8" ht="15" customHeight="1" x14ac:dyDescent="0.2">
      <c r="A37" s="86"/>
      <c r="B37" s="37"/>
      <c r="C37" s="88">
        <f>Berechnung1!J33</f>
        <v>1288.0444246807519</v>
      </c>
      <c r="D37" s="88">
        <f>Berechnung1!J64</f>
        <v>2190.331640283111</v>
      </c>
      <c r="E37" s="75">
        <f>D37+C37</f>
        <v>3478.376064963863</v>
      </c>
      <c r="F37" s="58">
        <f>E37/$E$10*100</f>
        <v>113.67104749429397</v>
      </c>
      <c r="G37" s="57">
        <f t="shared" ref="G37:G38" si="15">C37/E37*100</f>
        <v>37.030050823275012</v>
      </c>
      <c r="H37" s="60">
        <f t="shared" ref="H37:H38" si="16">D37/E37*100</f>
        <v>62.969949176724981</v>
      </c>
    </row>
    <row r="38" spans="1:8" x14ac:dyDescent="0.2">
      <c r="B38" s="35"/>
      <c r="C38" s="76">
        <f>Berechnung1!J34</f>
        <v>1241.0209352269983</v>
      </c>
      <c r="D38" s="76">
        <f>Berechnung1!J65</f>
        <v>2257.3251985997695</v>
      </c>
      <c r="E38" s="97">
        <f t="shared" ref="E38" si="17">C38+D38</f>
        <v>3498.346133826768</v>
      </c>
      <c r="F38" s="55">
        <f t="shared" ref="F38" si="18">E38/$E$10*100</f>
        <v>114.32365624153222</v>
      </c>
      <c r="G38" s="55">
        <f t="shared" si="15"/>
        <v>35.474503887054517</v>
      </c>
      <c r="H38" s="94">
        <f t="shared" si="16"/>
        <v>64.525496112945476</v>
      </c>
    </row>
    <row r="39" spans="1:8" x14ac:dyDescent="0.2">
      <c r="C39" s="49"/>
      <c r="D39" s="49"/>
      <c r="E39" s="40"/>
    </row>
    <row r="40" spans="1:8" x14ac:dyDescent="0.2">
      <c r="A40" s="52"/>
      <c r="C40" s="118"/>
      <c r="D40" s="118"/>
      <c r="E40" s="118"/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I9:Q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E3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tabSelected="1" zoomScale="130" zoomScaleNormal="130" workbookViewId="0">
      <selection activeCell="P19" sqref="P19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0.85546875" style="1" customWidth="1"/>
    <col min="12" max="12" width="1.7109375" style="1" customWidth="1"/>
    <col min="13" max="13" width="14" style="1" customWidth="1"/>
    <col min="14" max="14" width="2" style="1" customWidth="1"/>
    <col min="15" max="15" width="7.28515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/>
    </row>
    <row r="2" spans="1:25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0"/>
      <c r="Q2" s="129" t="s">
        <v>7</v>
      </c>
      <c r="R2" s="130"/>
      <c r="S2" s="130"/>
      <c r="T2" s="130"/>
      <c r="U2" s="130"/>
      <c r="V2" s="130"/>
      <c r="W2" s="130"/>
      <c r="X2" s="130"/>
      <c r="Y2" s="131"/>
    </row>
    <row r="3" spans="1:25" ht="18.75" customHeight="1" x14ac:dyDescent="0.3">
      <c r="A3" s="4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30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0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0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42"/>
      <c r="C6" s="4"/>
      <c r="O6" s="30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42"/>
      <c r="C7" s="4"/>
      <c r="O7" s="30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42"/>
      <c r="C8" s="4"/>
      <c r="O8" s="30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42"/>
      <c r="C9" s="4"/>
      <c r="O9" s="30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42"/>
      <c r="C10" s="4"/>
      <c r="O10" s="30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42"/>
      <c r="C11" s="4"/>
      <c r="O11" s="30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42"/>
      <c r="C12" s="4"/>
      <c r="O12" s="30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42"/>
      <c r="C13" s="4"/>
      <c r="O13" s="30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42"/>
      <c r="C14" s="4"/>
      <c r="O14" s="30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42"/>
      <c r="C15" s="4"/>
      <c r="O15" s="30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 x14ac:dyDescent="0.2">
      <c r="A16" s="42"/>
      <c r="C16" s="4"/>
      <c r="O16" s="30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42"/>
      <c r="C17" s="4"/>
      <c r="O17" s="30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42"/>
      <c r="C18" s="4"/>
      <c r="O18" s="30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45.75" customHeight="1" x14ac:dyDescent="0.2">
      <c r="A19" s="42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30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14.25" customHeight="1" x14ac:dyDescent="0.2">
      <c r="A20" s="43"/>
      <c r="B20" s="33"/>
      <c r="C20" s="31"/>
      <c r="D20" s="32"/>
      <c r="E20" s="44"/>
      <c r="F20" s="32"/>
      <c r="G20" s="44"/>
      <c r="H20" s="32"/>
      <c r="I20" s="44"/>
      <c r="J20" s="32"/>
      <c r="K20" s="44"/>
      <c r="L20" s="32"/>
      <c r="M20" s="44"/>
      <c r="N20" s="33"/>
      <c r="O20" s="34"/>
    </row>
    <row r="21" spans="1:25" ht="3.75" customHeight="1" x14ac:dyDescent="0.2">
      <c r="A21" s="39"/>
      <c r="B21" s="11"/>
      <c r="C21" s="12"/>
      <c r="D21" s="13"/>
      <c r="E21" s="27"/>
      <c r="F21" s="13"/>
      <c r="G21" s="27"/>
      <c r="H21" s="13"/>
      <c r="I21" s="27"/>
      <c r="J21" s="13"/>
      <c r="K21" s="27"/>
      <c r="L21" s="13"/>
      <c r="M21" s="27"/>
      <c r="N21" s="11"/>
    </row>
    <row r="22" spans="1:25" ht="9" customHeight="1" x14ac:dyDescent="0.2">
      <c r="A22" s="39"/>
      <c r="B22" s="11"/>
      <c r="C22" s="12"/>
      <c r="D22" s="13"/>
      <c r="E22" s="132"/>
      <c r="F22" s="13"/>
      <c r="G22" s="132"/>
      <c r="H22" s="13"/>
      <c r="I22" s="132"/>
      <c r="J22" s="13"/>
      <c r="K22" s="132"/>
      <c r="L22" s="13"/>
      <c r="M22" s="132"/>
      <c r="N22" s="11"/>
    </row>
    <row r="23" spans="1:25" ht="9" customHeight="1" x14ac:dyDescent="0.2">
      <c r="A23" s="39"/>
      <c r="B23" s="11"/>
      <c r="C23" s="12"/>
      <c r="D23" s="13"/>
      <c r="E23" s="132"/>
      <c r="F23" s="13"/>
      <c r="G23" s="132"/>
      <c r="H23" s="13"/>
      <c r="I23" s="132"/>
      <c r="J23" s="13"/>
      <c r="K23" s="132"/>
      <c r="L23" s="13"/>
      <c r="M23" s="132"/>
      <c r="N23" s="11"/>
    </row>
    <row r="24" spans="1:25" ht="16.5" customHeight="1" x14ac:dyDescent="0.2">
      <c r="C24" s="4"/>
      <c r="D24" s="6"/>
      <c r="E24" s="6"/>
      <c r="F24" s="6"/>
      <c r="G24" s="6"/>
      <c r="H24" s="6"/>
      <c r="I24" s="6"/>
      <c r="J24" s="6"/>
      <c r="K24" s="6"/>
      <c r="L24" s="6"/>
    </row>
    <row r="25" spans="1:25" ht="21.75" customHeight="1" x14ac:dyDescent="0.2">
      <c r="I25" s="87"/>
    </row>
    <row r="26" spans="1:25" ht="6.75" customHeight="1" x14ac:dyDescent="0.2"/>
    <row r="27" spans="1:25" ht="6" customHeight="1" x14ac:dyDescent="0.2">
      <c r="B27" s="8"/>
      <c r="C27" s="8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4.5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6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25" ht="6.75" customHeight="1" x14ac:dyDescent="0.2"/>
    <row r="31" spans="1:25" ht="4.5" customHeight="1" x14ac:dyDescent="0.2">
      <c r="H31" s="3"/>
      <c r="I31" s="3"/>
      <c r="J31" s="3"/>
      <c r="K31" s="3"/>
      <c r="L31" s="3"/>
    </row>
    <row r="32" spans="1:25" ht="18" customHeight="1" x14ac:dyDescent="0.2">
      <c r="B32" s="17"/>
      <c r="C32" s="17"/>
      <c r="D32" s="17"/>
      <c r="E32" s="17"/>
      <c r="F32" s="17"/>
      <c r="G32" s="3"/>
      <c r="H32" s="3"/>
      <c r="I32" s="3"/>
      <c r="J32" s="3"/>
      <c r="K32" s="3"/>
      <c r="L32" s="3"/>
    </row>
    <row r="33" spans="2:12" x14ac:dyDescent="0.2">
      <c r="B33" s="17"/>
      <c r="C33" s="17"/>
      <c r="D33" s="17"/>
      <c r="E33" s="17"/>
      <c r="F33" s="17"/>
      <c r="G33" s="3"/>
      <c r="H33" s="3"/>
      <c r="I33" s="3"/>
      <c r="J33" s="3"/>
      <c r="K33" s="3"/>
      <c r="L33" s="3"/>
    </row>
    <row r="34" spans="2:12" x14ac:dyDescent="0.2">
      <c r="B34" s="17"/>
      <c r="C34" s="17"/>
      <c r="D34" s="17"/>
      <c r="E34" s="17"/>
      <c r="F34" s="17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Berechnung1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2017-04-06T08:53:34Z</cp:lastPrinted>
  <dcterms:created xsi:type="dcterms:W3CDTF">2010-08-25T11:28:54Z</dcterms:created>
  <dcterms:modified xsi:type="dcterms:W3CDTF">2025-03-26T10:34:55Z</dcterms:modified>
</cp:coreProperties>
</file>