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349840A4-2E2E-4A30-8EE9-6B7CE0F72FAC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Berechnung1" sheetId="24" state="hidden" r:id="rId1"/>
    <sheet name="Daten" sheetId="1" r:id="rId2"/>
    <sheet name="Diagramm" sheetId="21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  <c r="E36" i="24"/>
  <c r="F36" i="24"/>
  <c r="G36" i="24"/>
  <c r="D36" i="24"/>
  <c r="I35" i="24"/>
  <c r="J35" i="24" s="1"/>
  <c r="C39" i="1" s="1"/>
  <c r="I67" i="24"/>
  <c r="J67" i="24" s="1"/>
  <c r="D39" i="1" s="1"/>
  <c r="I66" i="24"/>
  <c r="J66" i="24" s="1"/>
  <c r="D38" i="1" s="1"/>
  <c r="I34" i="24"/>
  <c r="J34" i="24" s="1"/>
  <c r="C38" i="1" s="1"/>
  <c r="E39" i="1" l="1"/>
  <c r="E42" i="1" s="1"/>
  <c r="E38" i="1"/>
  <c r="G39" i="1" l="1"/>
  <c r="H39" i="1"/>
  <c r="H38" i="1"/>
  <c r="G38" i="1"/>
  <c r="I65" i="24"/>
  <c r="J65" i="24" s="1"/>
  <c r="D37" i="1" s="1"/>
  <c r="I33" i="24"/>
  <c r="J33" i="24" l="1"/>
  <c r="C37" i="1" l="1"/>
  <c r="E37" i="1" s="1"/>
  <c r="I64" i="24"/>
  <c r="I32" i="24"/>
  <c r="J32" i="24" s="1"/>
  <c r="C36" i="1" s="1"/>
  <c r="J64" i="24" l="1"/>
  <c r="I63" i="24"/>
  <c r="I31" i="24"/>
  <c r="J31" i="24" s="1"/>
  <c r="C35" i="1" s="1"/>
  <c r="H37" i="1" l="1"/>
  <c r="D36" i="1"/>
  <c r="J63" i="24"/>
  <c r="D35" i="1" s="1"/>
  <c r="E35" i="1" s="1"/>
  <c r="H35" i="1" s="1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0" i="24"/>
  <c r="J30" i="24" s="1"/>
  <c r="C34" i="1" s="1"/>
  <c r="I29" i="24"/>
  <c r="J29" i="24" s="1"/>
  <c r="C33" i="1" s="1"/>
  <c r="I28" i="24"/>
  <c r="J28" i="24" s="1"/>
  <c r="C32" i="1" s="1"/>
  <c r="I27" i="24"/>
  <c r="J27" i="24" s="1"/>
  <c r="C31" i="1" s="1"/>
  <c r="I26" i="24"/>
  <c r="J26" i="24" s="1"/>
  <c r="C30" i="1" s="1"/>
  <c r="I25" i="24"/>
  <c r="J25" i="24" s="1"/>
  <c r="C29" i="1" s="1"/>
  <c r="I24" i="24"/>
  <c r="J24" i="24" s="1"/>
  <c r="C28" i="1" s="1"/>
  <c r="I23" i="24"/>
  <c r="J23" i="24" s="1"/>
  <c r="C27" i="1" s="1"/>
  <c r="I22" i="24"/>
  <c r="J22" i="24" s="1"/>
  <c r="C26" i="1" s="1"/>
  <c r="I21" i="24"/>
  <c r="J21" i="24" s="1"/>
  <c r="C25" i="1" s="1"/>
  <c r="I20" i="24"/>
  <c r="J20" i="24" s="1"/>
  <c r="C24" i="1" s="1"/>
  <c r="I19" i="24"/>
  <c r="J19" i="24" s="1"/>
  <c r="C23" i="1" s="1"/>
  <c r="I18" i="24"/>
  <c r="J18" i="24" s="1"/>
  <c r="C22" i="1" s="1"/>
  <c r="I17" i="24"/>
  <c r="J17" i="24" s="1"/>
  <c r="C21" i="1" s="1"/>
  <c r="I16" i="24"/>
  <c r="J16" i="24" s="1"/>
  <c r="C20" i="1" s="1"/>
  <c r="I15" i="24"/>
  <c r="J15" i="24" s="1"/>
  <c r="C19" i="1" s="1"/>
  <c r="I14" i="24"/>
  <c r="J14" i="24" s="1"/>
  <c r="C18" i="1" s="1"/>
  <c r="I13" i="24"/>
  <c r="J13" i="24" s="1"/>
  <c r="C17" i="1" s="1"/>
  <c r="I12" i="24"/>
  <c r="J12" i="24" s="1"/>
  <c r="C16" i="1" s="1"/>
  <c r="I11" i="24"/>
  <c r="J11" i="24" s="1"/>
  <c r="C15" i="1" s="1"/>
  <c r="I10" i="24"/>
  <c r="J10" i="24" s="1"/>
  <c r="C14" i="1" s="1"/>
  <c r="I9" i="24"/>
  <c r="J9" i="24" s="1"/>
  <c r="C13" i="1" s="1"/>
  <c r="I8" i="24"/>
  <c r="J8" i="24" s="1"/>
  <c r="C12" i="1" s="1"/>
  <c r="I7" i="24"/>
  <c r="J7" i="24" s="1"/>
  <c r="C11" i="1" s="1"/>
  <c r="I6" i="24"/>
  <c r="J6" i="24" s="1"/>
  <c r="C10" i="1" l="1"/>
  <c r="E36" i="1"/>
  <c r="H36" i="1" s="1"/>
  <c r="G37" i="1"/>
  <c r="J43" i="24"/>
  <c r="D15" i="1" s="1"/>
  <c r="J40" i="24"/>
  <c r="D12" i="1" s="1"/>
  <c r="J41" i="24"/>
  <c r="D13" i="1" s="1"/>
  <c r="J45" i="24"/>
  <c r="D17" i="1" s="1"/>
  <c r="J39" i="24"/>
  <c r="D11" i="1" s="1"/>
  <c r="J44" i="24"/>
  <c r="D16" i="1" s="1"/>
  <c r="J38" i="24"/>
  <c r="D10" i="1" s="1"/>
  <c r="J42" i="24"/>
  <c r="D14" i="1" s="1"/>
  <c r="J54" i="24"/>
  <c r="D26" i="1" s="1"/>
  <c r="J59" i="24"/>
  <c r="D31" i="1" s="1"/>
  <c r="J58" i="24"/>
  <c r="D30" i="1" s="1"/>
  <c r="J62" i="24"/>
  <c r="D34" i="1" s="1"/>
  <c r="E34" i="1" s="1"/>
  <c r="G34" i="1" s="1"/>
  <c r="J55" i="24"/>
  <c r="D27" i="1" s="1"/>
  <c r="J56" i="24"/>
  <c r="D28" i="1" s="1"/>
  <c r="J60" i="24"/>
  <c r="D32" i="1" s="1"/>
  <c r="E32" i="1" s="1"/>
  <c r="J57" i="24"/>
  <c r="D29" i="1" s="1"/>
  <c r="J61" i="24"/>
  <c r="D33" i="1" s="1"/>
  <c r="E33" i="1" s="1"/>
  <c r="J48" i="24"/>
  <c r="D20" i="1" s="1"/>
  <c r="J52" i="24"/>
  <c r="D24" i="1" s="1"/>
  <c r="J49" i="24"/>
  <c r="D21" i="1" s="1"/>
  <c r="J53" i="24"/>
  <c r="D25" i="1" s="1"/>
  <c r="J50" i="24"/>
  <c r="D22" i="1" s="1"/>
  <c r="J47" i="24"/>
  <c r="D19" i="1" s="1"/>
  <c r="J51" i="24"/>
  <c r="D23" i="1" s="1"/>
  <c r="J46" i="24"/>
  <c r="D18" i="1" s="1"/>
  <c r="G35" i="1"/>
  <c r="G36" i="1" l="1"/>
  <c r="H34" i="1"/>
  <c r="G33" i="1"/>
  <c r="H33" i="1"/>
  <c r="H32" i="1"/>
  <c r="G32" i="1"/>
  <c r="E30" i="1" l="1"/>
  <c r="E31" i="1"/>
  <c r="G31" i="1" l="1"/>
  <c r="H31" i="1"/>
  <c r="H30" i="1"/>
  <c r="G30" i="1"/>
  <c r="E28" i="1"/>
  <c r="E29" i="1"/>
  <c r="E11" i="1"/>
  <c r="E15" i="1"/>
  <c r="E19" i="1"/>
  <c r="E23" i="1"/>
  <c r="E27" i="1"/>
  <c r="E10" i="1"/>
  <c r="E24" i="1"/>
  <c r="E20" i="1"/>
  <c r="E16" i="1"/>
  <c r="E12" i="1"/>
  <c r="E21" i="1"/>
  <c r="E26" i="1"/>
  <c r="E18" i="1"/>
  <c r="E14" i="1"/>
  <c r="E25" i="1"/>
  <c r="E17" i="1"/>
  <c r="E13" i="1"/>
  <c r="E22" i="1"/>
  <c r="S3" i="1"/>
  <c r="F38" i="1" l="1"/>
  <c r="F39" i="1"/>
  <c r="F37" i="1"/>
  <c r="F36" i="1"/>
  <c r="F34" i="1"/>
  <c r="F35" i="1"/>
  <c r="F32" i="1"/>
  <c r="F33" i="1"/>
  <c r="H25" i="1"/>
  <c r="F25" i="1"/>
  <c r="G25" i="1"/>
  <c r="F21" i="1"/>
  <c r="G21" i="1"/>
  <c r="H21" i="1"/>
  <c r="F24" i="1"/>
  <c r="G24" i="1"/>
  <c r="H24" i="1"/>
  <c r="G23" i="1"/>
  <c r="H23" i="1"/>
  <c r="F23" i="1"/>
  <c r="F28" i="1"/>
  <c r="G28" i="1"/>
  <c r="H28" i="1"/>
  <c r="F17" i="1"/>
  <c r="G17" i="1"/>
  <c r="H17" i="1"/>
  <c r="F11" i="1"/>
  <c r="G11" i="1"/>
  <c r="H11" i="1"/>
  <c r="F29" i="1"/>
  <c r="G29" i="1"/>
  <c r="H29" i="1"/>
  <c r="H22" i="1"/>
  <c r="G22" i="1"/>
  <c r="F22" i="1"/>
  <c r="H14" i="1"/>
  <c r="G14" i="1"/>
  <c r="F14" i="1"/>
  <c r="F12" i="1"/>
  <c r="G12" i="1"/>
  <c r="H12" i="1"/>
  <c r="G10" i="1"/>
  <c r="H10" i="1"/>
  <c r="G19" i="1"/>
  <c r="F19" i="1"/>
  <c r="H19" i="1"/>
  <c r="F30" i="1"/>
  <c r="H26" i="1"/>
  <c r="F26" i="1"/>
  <c r="G26" i="1"/>
  <c r="F20" i="1"/>
  <c r="G20" i="1"/>
  <c r="H20" i="1"/>
  <c r="F13" i="1"/>
  <c r="G13" i="1"/>
  <c r="H13" i="1"/>
  <c r="H18" i="1"/>
  <c r="G18" i="1"/>
  <c r="F18" i="1"/>
  <c r="F16" i="1"/>
  <c r="G16" i="1"/>
  <c r="H16" i="1"/>
  <c r="G27" i="1"/>
  <c r="H27" i="1"/>
  <c r="F27" i="1"/>
  <c r="G15" i="1"/>
  <c r="H15" i="1"/>
  <c r="F15" i="1"/>
  <c r="F31" i="1"/>
</calcChain>
</file>

<file path=xl/sharedStrings.xml><?xml version="1.0" encoding="utf-8"?>
<sst xmlns="http://schemas.openxmlformats.org/spreadsheetml/2006/main" count="162" uniqueCount="34">
  <si>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</si>
  <si>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</si>
  <si>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</si>
  <si>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</si>
  <si>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</si>
  <si>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</si>
  <si>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</si>
  <si>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</si>
  <si>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</si>
  <si>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</si>
  <si>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Summe</t>
  </si>
  <si>
    <t>Güterverkehr</t>
  </si>
  <si>
    <t>Personenverkehr</t>
  </si>
  <si>
    <t>Petajoule</t>
  </si>
  <si>
    <t xml:space="preserve">Entwicklung des gesamten Primärenergieverbrauchs im Verkehrssektor
</t>
  </si>
  <si>
    <t>Component</t>
  </si>
  <si>
    <t>mKr</t>
  </si>
  <si>
    <t>Veränderung Summe zu 1995 in %</t>
  </si>
  <si>
    <t>Anteil Güterverkehr in %</t>
  </si>
  <si>
    <t>Anteil Personenverkehr in %</t>
  </si>
  <si>
    <t>nat.+internat.</t>
  </si>
  <si>
    <t>YearRef</t>
  </si>
  <si>
    <t>PJ Summe</t>
  </si>
  <si>
    <t>MJ (total) Straße</t>
  </si>
  <si>
    <t>MJ (total) Schiene</t>
  </si>
  <si>
    <t>MJ (total) Bischi</t>
  </si>
  <si>
    <t>MJ (total) Luft</t>
  </si>
  <si>
    <t>MJ (total) Summe</t>
  </si>
  <si>
    <t>Transport Sector</t>
  </si>
  <si>
    <t>PV</t>
  </si>
  <si>
    <t>GV</t>
  </si>
  <si>
    <t>* Methodenwechsel in der Vorkettenmodellierung, Werte ab 2019 sind daher nur eingeschränkt mit den Vorjahren vergleichbar</t>
  </si>
  <si>
    <t>TREMOD 6.71B</t>
  </si>
  <si>
    <t>Umweltbundesamt, Daten und Rechenmodell TREMOD, Version 6.71B (11/2025)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</si>
</sst>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sz val="10"/>
      <name val="Cambria"/>
      <family val="1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theme="1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6" fillId="0" borderId="0"/>
    <xf numFmtId="0" fontId="36" fillId="0" borderId="0"/>
    <xf numFmtId="0" fontId="38" fillId="0" borderId="0"/>
    <xf numFmtId="0" fontId="40" fillId="0" borderId="0"/>
  </cellStyleXfs>
  <cellXfs count="12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28" fillId="24" borderId="17" xfId="0" applyFont="1" applyFill="1" applyBorder="1" applyAlignment="1" applyProtection="1">
      <alignment horizontal="left" vertical="top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3" fontId="0" fillId="24" borderId="0" xfId="0" applyNumberFormat="1" applyFill="1"/>
    <xf numFmtId="0" fontId="34" fillId="24" borderId="0" xfId="0" applyFont="1" applyFill="1" applyProtection="1"/>
    <xf numFmtId="0" fontId="34" fillId="24" borderId="0" xfId="0" applyFont="1" applyFill="1"/>
    <xf numFmtId="0" fontId="1" fillId="0" borderId="0" xfId="0" applyFont="1"/>
    <xf numFmtId="165" fontId="21" fillId="24" borderId="28" xfId="0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center" vertical="center" wrapText="1"/>
    </xf>
    <xf numFmtId="165" fontId="21" fillId="25" borderId="27" xfId="0" applyNumberFormat="1" applyFont="1" applyFill="1" applyBorder="1" applyAlignment="1">
      <alignment horizontal="center" vertical="center" wrapText="1"/>
    </xf>
    <xf numFmtId="165" fontId="21" fillId="25" borderId="28" xfId="0" applyNumberFormat="1" applyFont="1" applyFill="1" applyBorder="1" applyAlignment="1">
      <alignment horizontal="center" vertical="center" wrapText="1"/>
    </xf>
    <xf numFmtId="165" fontId="21" fillId="25" borderId="26" xfId="0" applyNumberFormat="1" applyFont="1" applyFill="1" applyBorder="1" applyAlignment="1">
      <alignment horizontal="center" vertical="center" wrapText="1"/>
    </xf>
    <xf numFmtId="165" fontId="21" fillId="25" borderId="29" xfId="0" applyNumberFormat="1" applyFont="1" applyFill="1" applyBorder="1" applyAlignment="1">
      <alignment horizontal="center" vertical="center" wrapText="1"/>
    </xf>
    <xf numFmtId="0" fontId="36" fillId="30" borderId="30" xfId="43" applyFont="1" applyFill="1" applyBorder="1" applyAlignment="1">
      <alignment horizontal="center"/>
    </xf>
    <xf numFmtId="0" fontId="36" fillId="0" borderId="4" xfId="43" applyFont="1" applyFill="1" applyBorder="1" applyAlignment="1">
      <alignment horizontal="right" wrapText="1"/>
    </xf>
    <xf numFmtId="0" fontId="36" fillId="0" borderId="4" xfId="43" applyFont="1" applyFill="1" applyBorder="1" applyAlignment="1">
      <alignment wrapText="1"/>
    </xf>
    <xf numFmtId="0" fontId="36" fillId="30" borderId="31" xfId="43" applyFont="1" applyFill="1" applyBorder="1" applyAlignment="1">
      <alignment horizontal="center"/>
    </xf>
    <xf numFmtId="0" fontId="36" fillId="30" borderId="32" xfId="43" applyFont="1" applyFill="1" applyBorder="1" applyAlignment="1">
      <alignment horizontal="center"/>
    </xf>
    <xf numFmtId="0" fontId="36" fillId="30" borderId="30" xfId="44" applyFont="1" applyFill="1" applyBorder="1" applyAlignment="1">
      <alignment horizontal="center"/>
    </xf>
    <xf numFmtId="0" fontId="36" fillId="0" borderId="4" xfId="44" applyFont="1" applyFill="1" applyBorder="1" applyAlignment="1">
      <alignment wrapText="1"/>
    </xf>
    <xf numFmtId="4" fontId="36" fillId="0" borderId="4" xfId="43" applyNumberFormat="1" applyFont="1" applyFill="1" applyBorder="1" applyAlignment="1">
      <alignment horizontal="right" wrapText="1"/>
    </xf>
    <xf numFmtId="165" fontId="21" fillId="0" borderId="28" xfId="0" applyNumberFormat="1" applyFont="1" applyFill="1" applyBorder="1" applyAlignment="1">
      <alignment horizontal="center" vertical="center" wrapText="1"/>
    </xf>
    <xf numFmtId="165" fontId="21" fillId="0" borderId="27" xfId="0" applyNumberFormat="1" applyFont="1" applyFill="1" applyBorder="1" applyAlignment="1">
      <alignment horizontal="center" vertical="center" wrapText="1"/>
    </xf>
    <xf numFmtId="165" fontId="21" fillId="0" borderId="29" xfId="0" applyNumberFormat="1" applyFont="1" applyFill="1" applyBorder="1" applyAlignment="1">
      <alignment horizontal="center" vertical="center" wrapText="1"/>
    </xf>
    <xf numFmtId="0" fontId="36" fillId="0" borderId="33" xfId="43" applyFont="1" applyFill="1" applyBorder="1" applyAlignment="1">
      <alignment horizontal="right" wrapText="1"/>
    </xf>
    <xf numFmtId="0" fontId="37" fillId="31" borderId="0" xfId="0" applyFont="1" applyFill="1"/>
    <xf numFmtId="3" fontId="21" fillId="24" borderId="27" xfId="0" applyNumberFormat="1" applyFont="1" applyFill="1" applyBorder="1" applyAlignment="1">
      <alignment horizontal="center" vertical="center" wrapText="1"/>
    </xf>
    <xf numFmtId="3" fontId="21" fillId="25" borderId="27" xfId="0" applyNumberFormat="1" applyFont="1" applyFill="1" applyBorder="1" applyAlignment="1">
      <alignment horizontal="center" vertical="center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8" xfId="0" applyNumberFormat="1" applyFont="1" applyFill="1" applyBorder="1" applyAlignment="1">
      <alignment horizontal="center" vertical="center" wrapText="1"/>
    </xf>
    <xf numFmtId="0" fontId="34" fillId="0" borderId="0" xfId="0" applyFont="1"/>
    <xf numFmtId="1" fontId="0" fillId="24" borderId="0" xfId="0" applyNumberFormat="1" applyFill="1" applyProtection="1"/>
    <xf numFmtId="0" fontId="34" fillId="0" borderId="0" xfId="0" applyFont="1" applyBorder="1"/>
    <xf numFmtId="3" fontId="21" fillId="25" borderId="25" xfId="0" applyNumberFormat="1" applyFont="1" applyFill="1" applyBorder="1" applyAlignment="1">
      <alignment horizontal="center" vertical="center" wrapText="1"/>
    </xf>
    <xf numFmtId="0" fontId="34" fillId="0" borderId="0" xfId="43" applyFont="1" applyFill="1" applyBorder="1" applyAlignment="1">
      <alignment horizontal="right" wrapText="1"/>
    </xf>
    <xf numFmtId="0" fontId="34" fillId="0" borderId="4" xfId="43" applyFont="1" applyFill="1" applyBorder="1" applyAlignment="1">
      <alignment wrapText="1"/>
    </xf>
    <xf numFmtId="4" fontId="34" fillId="0" borderId="4" xfId="43" applyNumberFormat="1" applyFont="1" applyFill="1" applyBorder="1" applyAlignment="1">
      <alignment horizontal="right" wrapText="1"/>
    </xf>
    <xf numFmtId="4" fontId="34" fillId="0" borderId="0" xfId="0" applyNumberFormat="1" applyFont="1"/>
    <xf numFmtId="165" fontId="21" fillId="24" borderId="29" xfId="0" applyNumberFormat="1" applyFont="1" applyFill="1" applyBorder="1" applyAlignment="1">
      <alignment horizontal="center" vertical="center" wrapText="1"/>
    </xf>
    <xf numFmtId="4" fontId="34" fillId="0" borderId="0" xfId="43" applyNumberFormat="1" applyFont="1" applyFill="1" applyBorder="1" applyAlignment="1">
      <alignment horizontal="right" wrapText="1"/>
    </xf>
    <xf numFmtId="1" fontId="34" fillId="0" borderId="0" xfId="0" applyNumberFormat="1" applyFont="1" applyAlignment="1">
      <alignment horizontal="center"/>
    </xf>
    <xf numFmtId="3" fontId="21" fillId="0" borderId="27" xfId="0" applyNumberFormat="1" applyFont="1" applyFill="1" applyBorder="1" applyAlignment="1">
      <alignment horizontal="center" vertical="center" wrapText="1"/>
    </xf>
    <xf numFmtId="0" fontId="34" fillId="0" borderId="33" xfId="43" applyFont="1" applyFill="1" applyBorder="1" applyAlignment="1">
      <alignment horizontal="right" wrapText="1"/>
    </xf>
    <xf numFmtId="0" fontId="39" fillId="0" borderId="0" xfId="43" applyFont="1" applyFill="1" applyBorder="1" applyAlignment="1">
      <alignment horizontal="right" wrapText="1"/>
    </xf>
    <xf numFmtId="0" fontId="39" fillId="0" borderId="4" xfId="43" applyFont="1" applyFill="1" applyBorder="1" applyAlignment="1">
      <alignment wrapText="1"/>
    </xf>
    <xf numFmtId="4" fontId="39" fillId="0" borderId="4" xfId="43" applyNumberFormat="1" applyFont="1" applyFill="1" applyBorder="1" applyAlignment="1">
      <alignment horizontal="right" wrapText="1"/>
    </xf>
    <xf numFmtId="4" fontId="39" fillId="0" borderId="4" xfId="45" applyNumberFormat="1" applyFont="1" applyFill="1" applyBorder="1" applyAlignment="1">
      <alignment horizontal="right" wrapText="1"/>
    </xf>
    <xf numFmtId="0" fontId="39" fillId="0" borderId="0" xfId="0" applyFont="1"/>
    <xf numFmtId="0" fontId="1" fillId="0" borderId="4" xfId="43" applyFont="1" applyFill="1" applyBorder="1" applyAlignment="1">
      <alignment horizontal="right" wrapText="1"/>
    </xf>
    <xf numFmtId="0" fontId="1" fillId="0" borderId="4" xfId="43" applyFont="1" applyFill="1" applyBorder="1" applyAlignment="1">
      <alignment wrapText="1"/>
    </xf>
    <xf numFmtId="0" fontId="1" fillId="0" borderId="4" xfId="44" applyFont="1" applyFill="1" applyBorder="1" applyAlignment="1">
      <alignment wrapText="1"/>
    </xf>
    <xf numFmtId="0" fontId="1" fillId="0" borderId="33" xfId="43" applyFont="1" applyFill="1" applyBorder="1" applyAlignment="1">
      <alignment horizontal="right" wrapText="1"/>
    </xf>
    <xf numFmtId="0" fontId="1" fillId="0" borderId="0" xfId="43" applyFont="1" applyFill="1" applyBorder="1" applyAlignment="1">
      <alignment horizontal="right" wrapText="1"/>
    </xf>
    <xf numFmtId="4" fontId="1" fillId="0" borderId="4" xfId="43" applyNumberFormat="1" applyFont="1" applyFill="1" applyBorder="1" applyAlignment="1">
      <alignment horizontal="right" wrapText="1"/>
    </xf>
    <xf numFmtId="4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1" fillId="0" borderId="4" xfId="45" applyNumberFormat="1" applyFont="1" applyFill="1" applyBorder="1" applyAlignment="1">
      <alignment horizontal="right" wrapText="1"/>
    </xf>
    <xf numFmtId="4" fontId="1" fillId="0" borderId="0" xfId="43" applyNumberFormat="1" applyFont="1" applyFill="1" applyBorder="1" applyAlignment="1">
      <alignment horizontal="right" wrapText="1"/>
    </xf>
    <xf numFmtId="4" fontId="40" fillId="0" borderId="4" xfId="46" applyNumberFormat="1" applyFont="1" applyFill="1" applyBorder="1" applyAlignment="1">
      <alignment horizontal="right" wrapText="1"/>
    </xf>
    <xf numFmtId="4" fontId="34" fillId="0" borderId="4" xfId="46" applyNumberFormat="1" applyFont="1" applyFill="1" applyBorder="1" applyAlignment="1">
      <alignment horizontal="right" wrapText="1"/>
    </xf>
    <xf numFmtId="166" fontId="0" fillId="0" borderId="0" xfId="0" applyNumberFormat="1" applyAlignment="1">
      <alignment horizontal="center"/>
    </xf>
    <xf numFmtId="0" fontId="35" fillId="28" borderId="19" xfId="0" applyFont="1" applyFill="1" applyBorder="1" applyAlignment="1" applyProtection="1">
      <alignment horizontal="left" vertical="top" wrapText="1"/>
      <protection locked="0"/>
    </xf>
    <xf numFmtId="0" fontId="35" fillId="28" borderId="20" xfId="0" applyFont="1" applyFill="1" applyBorder="1" applyAlignment="1" applyProtection="1">
      <alignment horizontal="left" vertical="top"/>
      <protection locked="0"/>
    </xf>
    <xf numFmtId="0" fontId="35" fillId="28" borderId="13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1" xfId="43" xr:uid="{CF6B9B2D-A2C9-4333-95CD-DE8146F01400}"/>
    <cellStyle name="Standard_Berechnung1_1" xfId="44" xr:uid="{D4AD1153-849C-44DE-9F4D-FBC11F23444F}"/>
    <cellStyle name="Standard_Berechnung1_2" xfId="45" xr:uid="{A5F810C0-CAFF-4A44-9EE9-5AE67B62AF3E}"/>
    <cellStyle name="Standard_Berechnung1_3" xfId="46" xr:uid="{867680BA-2B30-4C94-93ED-26C8B44DD02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934B94"/>
      <color rgb="FF005F85"/>
      <color rgb="FF125D86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80876635641693E-2"/>
          <c:y val="9.6253633705093503E-2"/>
          <c:w val="0.86509111641126935"/>
          <c:h val="0.65281565838160283"/>
        </c:manualLayout>
      </c:layout>
      <c:lineChart>
        <c:grouping val="standar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diamond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2.821033233479097E-2"/>
                  <c:y val="3.4922570722584222E-2"/>
                </c:manualLayout>
              </c:layout>
              <c:tx>
                <c:rich>
                  <a:bodyPr/>
                  <a:lstStyle/>
                  <a:p>
                    <a:fld id="{24E449B1-9C79-4D13-B244-9A8922DD4741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{24E449B1-9C79-4D13-B244-9A8922DD4741}</c15:txfldGUID>
                      <c15:f>Daten!$E$10</c15:f>
                      <c15:dlblFieldTableCache>
                        <c:ptCount val="1"/>
                        <c:pt idx="0">
                          <c:v>3.060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78F-46AB-ABBF-4F7E5B49CB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D-463F-8A02-2F0D68018B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8D-463F-8A02-2F0D68018B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8D-463F-8A02-2F0D68018B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D-463F-8A02-2F0D68018B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D-463F-8A02-2F0D68018B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8D-463F-8A02-2F0D68018B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8D-463F-8A02-2F0D68018B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8D-463F-8A02-2F0D68018BF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8D-463F-8A02-2F0D68018B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8D-463F-8A02-2F0D68018B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8D-463F-8A02-2F0D68018B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8D-463F-8A02-2F0D68018B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8D-463F-8A02-2F0D68018BF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8D-463F-8A02-2F0D68018BF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8D-463F-8A02-2F0D68018BF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8D-463F-8A02-2F0D68018BF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8D-463F-8A02-2F0D68018BF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8D-463F-8A02-2F0D68018BF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8D-463F-8A02-2F0D68018BF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8D-463F-8A02-2F0D68018BF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8D-463F-8A02-2F0D68018BF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8F-46AB-ABBF-4F7E5B49CBA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F-46AB-ABBF-4F7E5B49CBAD}"/>
                </c:ext>
              </c:extLst>
            </c:dLbl>
            <c:dLbl>
              <c:idx val="24"/>
              <c:layout>
                <c:manualLayout>
                  <c:x val="-3.8456520193649382E-2"/>
                  <c:y val="-3.885750826879103E-2"/>
                </c:manualLayout>
              </c:layout>
              <c:tx>
                <c:rich>
                  <a:bodyPr/>
                  <a:lstStyle/>
                  <a:p>
                    <a:fld id="{03BA9B1F-3715-4DA3-B3E3-18C59C311DE9}" type="CELLREF">
                      <a:rPr lang="en-US"/>
                      <a:pPr/>
                      <a:t>[ZELLBEZ]</a:t>
                    </a:fld>
                    <a:r>
                      <a:rPr lang="en-US"/>
                      <a:t> 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{03BA9B1F-3715-4DA3-B3E3-18C59C311DE9}</c15:txfldGUID>
                      <c15:f>Daten!$E$34</c15:f>
                      <c15:dlblFieldTableCache>
                        <c:ptCount val="1"/>
                        <c:pt idx="0">
                          <c:v>3.934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991-4591-8C14-23171057C1E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F22470A-E52B-4060-B3C9-0BC94E9BD114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{AF22470A-E52B-4060-B3C9-0BC94E9BD114}</c15:txfldGUID>
                      <c15:f>Daten!$E$35</c15:f>
                      <c15:dlblFieldTableCache>
                        <c:ptCount val="1"/>
                        <c:pt idx="0">
                          <c:v>3.252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191-440A-8874-36C504F949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1-440A-8874-36C504F949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8-4F22-BEB0-2026BDC8518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6-4E47-BF8E-923D2282B5EB}"/>
                </c:ext>
              </c:extLst>
            </c:dLbl>
            <c:dLbl>
              <c:idx val="29"/>
              <c:layout>
                <c:manualLayout>
                  <c:x val="-4.2654161886534307E-2"/>
                  <c:y val="3.7655166240783404E-2"/>
                </c:manualLayout>
              </c:layout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B0-447F-8CD3-B706EBAA330D}"/>
                </c:ext>
              </c:extLst>
            </c:dLbl>
            <c:numFmt formatCode="#,###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Daten!$E$10:$E$40</c:f>
              <c:numCache>
                <c:formatCode>#,##0</c:formatCode>
                <c:ptCount val="31"/>
                <c:pt idx="0">
                  <c:v>3060.0369589613128</c:v>
                </c:pt>
                <c:pt idx="1">
                  <c:v>3102.4348557706576</c:v>
                </c:pt>
                <c:pt idx="2">
                  <c:v>3137.3144511375162</c:v>
                </c:pt>
                <c:pt idx="3">
                  <c:v>3186.6931798689816</c:v>
                </c:pt>
                <c:pt idx="4">
                  <c:v>3284.9881047272629</c:v>
                </c:pt>
                <c:pt idx="5">
                  <c:v>3323.5366032308239</c:v>
                </c:pt>
                <c:pt idx="6">
                  <c:v>3354.6913310211794</c:v>
                </c:pt>
                <c:pt idx="7">
                  <c:v>3354.2344828020059</c:v>
                </c:pt>
                <c:pt idx="8">
                  <c:v>3348.9644409658176</c:v>
                </c:pt>
                <c:pt idx="9">
                  <c:v>3420.5950905687632</c:v>
                </c:pt>
                <c:pt idx="10">
                  <c:v>3413.1105813239537</c:v>
                </c:pt>
                <c:pt idx="11">
                  <c:v>3501.7128377250601</c:v>
                </c:pt>
                <c:pt idx="12">
                  <c:v>3558.6497235088755</c:v>
                </c:pt>
                <c:pt idx="13">
                  <c:v>3507.0629343737792</c:v>
                </c:pt>
                <c:pt idx="14">
                  <c:v>3407.7498021653373</c:v>
                </c:pt>
                <c:pt idx="15">
                  <c:v>3555.3386647999605</c:v>
                </c:pt>
                <c:pt idx="16">
                  <c:v>3598.6113834259995</c:v>
                </c:pt>
                <c:pt idx="17">
                  <c:v>3554.6473095250794</c:v>
                </c:pt>
                <c:pt idx="18">
                  <c:v>3531.8435858098092</c:v>
                </c:pt>
                <c:pt idx="19">
                  <c:v>3577.9734664315024</c:v>
                </c:pt>
                <c:pt idx="20">
                  <c:v>3613.2036730360687</c:v>
                </c:pt>
                <c:pt idx="21">
                  <c:v>3662.0749256165059</c:v>
                </c:pt>
                <c:pt idx="22">
                  <c:v>3709.4640119073124</c:v>
                </c:pt>
                <c:pt idx="23">
                  <c:v>3734.1447651862773</c:v>
                </c:pt>
                <c:pt idx="24">
                  <c:v>3934.0642913900801</c:v>
                </c:pt>
                <c:pt idx="25">
                  <c:v>3252.4378182845312</c:v>
                </c:pt>
                <c:pt idx="26">
                  <c:v>3360.8276268818449</c:v>
                </c:pt>
                <c:pt idx="27">
                  <c:v>3467.4941679441899</c:v>
                </c:pt>
                <c:pt idx="28">
                  <c:v>3501.6205216215321</c:v>
                </c:pt>
                <c:pt idx="29">
                  <c:v>3453.9310679813825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08D-463F-8A02-2F0D6801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09088"/>
        <c:axId val="371008304"/>
      </c:lineChart>
      <c:catAx>
        <c:axId val="371009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71008304"/>
        <c:crosses val="autoZero"/>
        <c:auto val="1"/>
        <c:lblAlgn val="ctr"/>
        <c:lblOffset val="100"/>
        <c:noMultiLvlLbl val="0"/>
      </c:catAx>
      <c:valAx>
        <c:axId val="371008304"/>
        <c:scaling>
          <c:orientation val="minMax"/>
          <c:min val="25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7656594352497078E-2"/>
              <c:y val="3.443672814934861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1009088"/>
        <c:crosses val="autoZero"/>
        <c:crossBetween val="between"/>
        <c:majorUnit val="2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40</xdr:row>
      <xdr:rowOff>9525</xdr:rowOff>
    </xdr:from>
    <xdr:to>
      <xdr:col>8</xdr:col>
      <xdr:colOff>0</xdr:colOff>
      <xdr:row>40</xdr:row>
      <xdr:rowOff>9525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1100" y="7924800"/>
          <a:ext cx="85915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15</xdr:col>
      <xdr:colOff>0</xdr:colOff>
      <xdr:row>23</xdr:row>
      <xdr:rowOff>139213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479269</xdr:colOff>
      <xdr:row>18</xdr:row>
      <xdr:rowOff>466703</xdr:rowOff>
    </xdr:from>
    <xdr:to>
      <xdr:col>14</xdr:col>
      <xdr:colOff>269874</xdr:colOff>
      <xdr:row>19</xdr:row>
      <xdr:rowOff>124207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27144" y="4284641"/>
          <a:ext cx="4457855" cy="23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6.71B (11/2025)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6627</xdr:colOff>
      <xdr:row>18</xdr:row>
      <xdr:rowOff>458154</xdr:rowOff>
    </xdr:from>
    <xdr:to>
      <xdr:col>6</xdr:col>
      <xdr:colOff>454270</xdr:colOff>
      <xdr:row>19</xdr:row>
      <xdr:rowOff>139212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6435" y="4348750"/>
          <a:ext cx="2279373" cy="259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173934</xdr:colOff>
      <xdr:row>1</xdr:row>
      <xdr:rowOff>1242</xdr:rowOff>
    </xdr:from>
    <xdr:to>
      <xdr:col>12</xdr:col>
      <xdr:colOff>886238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3934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gesamten Primärenergieverbrauchs im Verkehrssektor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123826</xdr:rowOff>
    </xdr:from>
    <xdr:to>
      <xdr:col>12</xdr:col>
      <xdr:colOff>923192</xdr:colOff>
      <xdr:row>2</xdr:row>
      <xdr:rowOff>137746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2481" y="380268"/>
          <a:ext cx="6367096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281418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33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457561</xdr:rowOff>
    </xdr:from>
    <xdr:to>
      <xdr:col>14</xdr:col>
      <xdr:colOff>281417</xdr:colOff>
      <xdr:row>18</xdr:row>
      <xdr:rowOff>457561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4" y="4348157"/>
          <a:ext cx="677211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FE88-5ECE-4317-BEA4-BF9676F1AE4C}">
  <dimension ref="A2:O68"/>
  <sheetViews>
    <sheetView topLeftCell="A40" zoomScaleNormal="100" workbookViewId="0">
      <selection activeCell="A69" sqref="A69:XFD193"/>
    </sheetView>
  </sheetViews>
  <sheetFormatPr baseColWidth="10" defaultRowHeight="12.75" x14ac:dyDescent="0.2"/>
  <cols>
    <col min="1" max="1" width="7" customWidth="1"/>
    <col min="2" max="2" width="7.7109375" customWidth="1"/>
    <col min="3" max="3" width="16.85546875" customWidth="1"/>
    <col min="4" max="4" width="19.28515625" customWidth="1"/>
    <col min="5" max="5" width="18.7109375" customWidth="1"/>
    <col min="6" max="6" width="18.85546875" customWidth="1"/>
    <col min="7" max="7" width="17.42578125" customWidth="1"/>
    <col min="8" max="8" width="7.85546875" customWidth="1"/>
    <col min="9" max="9" width="19.140625" customWidth="1"/>
    <col min="10" max="10" width="14.5703125" customWidth="1"/>
    <col min="11" max="11" width="8" customWidth="1"/>
    <col min="12" max="13" width="20.28515625" customWidth="1"/>
    <col min="14" max="14" width="18.5703125" customWidth="1"/>
    <col min="15" max="15" width="17.140625" customWidth="1"/>
  </cols>
  <sheetData>
    <row r="2" spans="1:14" x14ac:dyDescent="0.2">
      <c r="A2" s="71" t="s">
        <v>32</v>
      </c>
      <c r="B2" s="71"/>
      <c r="C2" s="71"/>
      <c r="D2" s="76"/>
      <c r="E2" s="76"/>
    </row>
    <row r="4" spans="1:14" x14ac:dyDescent="0.2">
      <c r="A4" s="52" t="s">
        <v>11</v>
      </c>
      <c r="G4" s="52" t="s">
        <v>20</v>
      </c>
    </row>
    <row r="5" spans="1:14" x14ac:dyDescent="0.2">
      <c r="A5" s="59" t="s">
        <v>21</v>
      </c>
      <c r="B5" s="59" t="s">
        <v>15</v>
      </c>
      <c r="C5" s="59" t="s">
        <v>28</v>
      </c>
      <c r="D5" s="62" t="s">
        <v>23</v>
      </c>
      <c r="E5" s="62" t="s">
        <v>24</v>
      </c>
      <c r="F5" s="62" t="s">
        <v>25</v>
      </c>
      <c r="G5" s="62" t="s">
        <v>26</v>
      </c>
      <c r="I5" s="63" t="s">
        <v>27</v>
      </c>
      <c r="J5" s="63" t="s">
        <v>22</v>
      </c>
    </row>
    <row r="6" spans="1:14" x14ac:dyDescent="0.2">
      <c r="A6" s="60">
        <v>1995</v>
      </c>
      <c r="B6" s="61" t="s">
        <v>16</v>
      </c>
      <c r="C6" s="61" t="s">
        <v>30</v>
      </c>
      <c r="D6" s="91">
        <v>735296131293.05139</v>
      </c>
      <c r="E6" s="102">
        <v>45349962612.196724</v>
      </c>
      <c r="F6" s="66">
        <v>30181505391.11684</v>
      </c>
      <c r="G6" s="99">
        <v>64724278001.57444</v>
      </c>
      <c r="H6" s="52"/>
      <c r="I6" s="100">
        <f t="shared" ref="I6:I33" si="0">SUM(D6:G6)</f>
        <v>875551877297.93945</v>
      </c>
      <c r="J6" s="101">
        <f>I6/1000/1000/1000</f>
        <v>875.55187729793943</v>
      </c>
      <c r="L6" s="104"/>
      <c r="M6" s="66"/>
      <c r="N6" s="66"/>
    </row>
    <row r="7" spans="1:14" x14ac:dyDescent="0.2">
      <c r="A7" s="60">
        <v>1996</v>
      </c>
      <c r="B7" s="61" t="s">
        <v>16</v>
      </c>
      <c r="C7" s="61" t="s">
        <v>30</v>
      </c>
      <c r="D7" s="92">
        <v>761121118851.61328</v>
      </c>
      <c r="E7" s="102">
        <v>44592743492.333496</v>
      </c>
      <c r="F7" s="66">
        <v>28683384995.382813</v>
      </c>
      <c r="G7" s="99">
        <v>62513511680.215408</v>
      </c>
      <c r="H7" s="52"/>
      <c r="I7" s="100">
        <f t="shared" si="0"/>
        <v>896910759019.54504</v>
      </c>
      <c r="J7" s="101">
        <f t="shared" ref="J7:J31" si="1">I7/1000/1000/1000</f>
        <v>896.91075901954503</v>
      </c>
      <c r="L7" s="104"/>
      <c r="M7" s="66"/>
      <c r="N7" s="66"/>
    </row>
    <row r="8" spans="1:14" x14ac:dyDescent="0.2">
      <c r="A8" s="60">
        <v>1997</v>
      </c>
      <c r="B8" s="61" t="s">
        <v>16</v>
      </c>
      <c r="C8" s="61" t="s">
        <v>30</v>
      </c>
      <c r="D8" s="92">
        <v>795677088231.69263</v>
      </c>
      <c r="E8" s="102">
        <v>51536438612.021225</v>
      </c>
      <c r="F8" s="66">
        <v>28776338918.250088</v>
      </c>
      <c r="G8" s="99">
        <v>63606707501.475014</v>
      </c>
      <c r="H8" s="52"/>
      <c r="I8" s="100">
        <f t="shared" si="0"/>
        <v>939596573263.43896</v>
      </c>
      <c r="J8" s="101">
        <f t="shared" si="1"/>
        <v>939.59657326343893</v>
      </c>
      <c r="L8" s="104"/>
      <c r="M8" s="66"/>
      <c r="N8" s="66"/>
    </row>
    <row r="9" spans="1:14" x14ac:dyDescent="0.2">
      <c r="A9" s="60">
        <v>1998</v>
      </c>
      <c r="B9" s="61" t="s">
        <v>16</v>
      </c>
      <c r="C9" s="61" t="s">
        <v>30</v>
      </c>
      <c r="D9" s="91">
        <v>819657489220.51624</v>
      </c>
      <c r="E9" s="102">
        <v>46250910755.520844</v>
      </c>
      <c r="F9" s="66">
        <v>29491249557.305916</v>
      </c>
      <c r="G9" s="99">
        <v>60706762213.612862</v>
      </c>
      <c r="H9" s="52"/>
      <c r="I9" s="100">
        <f t="shared" si="0"/>
        <v>956106411746.95593</v>
      </c>
      <c r="J9" s="101">
        <f t="shared" si="1"/>
        <v>956.10641174695593</v>
      </c>
      <c r="L9" s="104"/>
      <c r="M9" s="66"/>
      <c r="N9" s="66"/>
    </row>
    <row r="10" spans="1:14" x14ac:dyDescent="0.2">
      <c r="A10" s="60">
        <v>1999</v>
      </c>
      <c r="B10" s="61" t="s">
        <v>16</v>
      </c>
      <c r="C10" s="61" t="s">
        <v>30</v>
      </c>
      <c r="D10" s="91">
        <v>863317284417.09692</v>
      </c>
      <c r="E10" s="102">
        <v>46668129161.37426</v>
      </c>
      <c r="F10" s="66">
        <v>28670912862.205215</v>
      </c>
      <c r="G10" s="99">
        <v>62435108786.10096</v>
      </c>
      <c r="H10" s="52"/>
      <c r="I10" s="100">
        <f t="shared" si="0"/>
        <v>1001091435226.7773</v>
      </c>
      <c r="J10" s="101">
        <f t="shared" si="1"/>
        <v>1001.0914352267773</v>
      </c>
      <c r="L10" s="104"/>
      <c r="M10" s="66"/>
      <c r="N10" s="66"/>
    </row>
    <row r="11" spans="1:14" x14ac:dyDescent="0.2">
      <c r="A11" s="60">
        <v>2000</v>
      </c>
      <c r="B11" s="61" t="s">
        <v>16</v>
      </c>
      <c r="C11" s="61" t="s">
        <v>30</v>
      </c>
      <c r="D11" s="91">
        <v>881266054855.63513</v>
      </c>
      <c r="E11" s="102">
        <v>45609143470.026505</v>
      </c>
      <c r="F11" s="66">
        <v>30189916807.548927</v>
      </c>
      <c r="G11" s="99">
        <v>67909959345.66893</v>
      </c>
      <c r="H11" s="52"/>
      <c r="I11" s="100">
        <f t="shared" si="0"/>
        <v>1024975074478.8795</v>
      </c>
      <c r="J11" s="101">
        <f t="shared" si="1"/>
        <v>1024.9750744788796</v>
      </c>
      <c r="L11" s="104"/>
      <c r="M11" s="66"/>
      <c r="N11" s="66"/>
    </row>
    <row r="12" spans="1:14" x14ac:dyDescent="0.2">
      <c r="A12" s="60">
        <v>2001</v>
      </c>
      <c r="B12" s="61" t="s">
        <v>16</v>
      </c>
      <c r="C12" s="61" t="s">
        <v>30</v>
      </c>
      <c r="D12" s="91">
        <v>892077984707.70618</v>
      </c>
      <c r="E12" s="102">
        <v>45188340215.08181</v>
      </c>
      <c r="F12" s="66">
        <v>29039069189.507896</v>
      </c>
      <c r="G12" s="99">
        <v>69145003104.325607</v>
      </c>
      <c r="H12" s="52"/>
      <c r="I12" s="100">
        <f t="shared" si="0"/>
        <v>1035450397216.6215</v>
      </c>
      <c r="J12" s="101">
        <f t="shared" si="1"/>
        <v>1035.4503972166215</v>
      </c>
      <c r="L12" s="104"/>
      <c r="M12" s="66"/>
      <c r="N12" s="66"/>
    </row>
    <row r="13" spans="1:14" x14ac:dyDescent="0.2">
      <c r="A13" s="60">
        <v>2002</v>
      </c>
      <c r="B13" s="61" t="s">
        <v>16</v>
      </c>
      <c r="C13" s="61" t="s">
        <v>30</v>
      </c>
      <c r="D13" s="91">
        <v>893644750109.06079</v>
      </c>
      <c r="E13" s="102">
        <v>41509746315.086212</v>
      </c>
      <c r="F13" s="66">
        <v>28346998687.550102</v>
      </c>
      <c r="G13" s="99">
        <v>68852797818.920013</v>
      </c>
      <c r="H13" s="52"/>
      <c r="I13" s="100">
        <f t="shared" si="0"/>
        <v>1032354292930.6171</v>
      </c>
      <c r="J13" s="101">
        <f t="shared" si="1"/>
        <v>1032.354292930617</v>
      </c>
      <c r="L13" s="104"/>
      <c r="M13" s="66"/>
      <c r="N13" s="66"/>
    </row>
    <row r="14" spans="1:14" x14ac:dyDescent="0.2">
      <c r="A14" s="60">
        <v>2003</v>
      </c>
      <c r="B14" s="61" t="s">
        <v>16</v>
      </c>
      <c r="C14" s="61" t="s">
        <v>30</v>
      </c>
      <c r="D14" s="82">
        <v>903866058971.82983</v>
      </c>
      <c r="E14" s="102">
        <v>41733132668.227325</v>
      </c>
      <c r="F14" s="66">
        <v>25327072075.08532</v>
      </c>
      <c r="G14" s="99">
        <v>68848085744.660431</v>
      </c>
      <c r="H14" s="52"/>
      <c r="I14" s="100">
        <f t="shared" si="0"/>
        <v>1039774349459.8029</v>
      </c>
      <c r="J14" s="101">
        <f t="shared" si="1"/>
        <v>1039.7743494598028</v>
      </c>
      <c r="L14" s="104"/>
      <c r="M14" s="66"/>
      <c r="N14" s="66"/>
    </row>
    <row r="15" spans="1:14" x14ac:dyDescent="0.2">
      <c r="A15" s="60">
        <v>2004</v>
      </c>
      <c r="B15" s="61" t="s">
        <v>16</v>
      </c>
      <c r="C15" s="61" t="s">
        <v>30</v>
      </c>
      <c r="D15" s="82">
        <v>909749548063.98352</v>
      </c>
      <c r="E15" s="82">
        <v>44236717241.180656</v>
      </c>
      <c r="F15" s="66">
        <v>27326966551.603268</v>
      </c>
      <c r="G15" s="99">
        <v>76212283629.68927</v>
      </c>
      <c r="H15" s="52"/>
      <c r="I15" s="100">
        <f t="shared" si="0"/>
        <v>1057525515486.4568</v>
      </c>
      <c r="J15" s="101">
        <f t="shared" si="1"/>
        <v>1057.5255154864567</v>
      </c>
      <c r="L15" s="104"/>
      <c r="M15" s="66"/>
      <c r="N15" s="66"/>
    </row>
    <row r="16" spans="1:14" x14ac:dyDescent="0.2">
      <c r="A16" s="60">
        <v>2005</v>
      </c>
      <c r="B16" s="61" t="s">
        <v>16</v>
      </c>
      <c r="C16" s="61" t="s">
        <v>30</v>
      </c>
      <c r="D16" s="82">
        <v>909994527052.24561</v>
      </c>
      <c r="E16" s="82">
        <v>47548740951.847878</v>
      </c>
      <c r="F16" s="66">
        <v>27106083127.789314</v>
      </c>
      <c r="G16" s="99">
        <v>81995829332.928268</v>
      </c>
      <c r="H16" s="52"/>
      <c r="I16" s="100">
        <f t="shared" si="0"/>
        <v>1066645180464.811</v>
      </c>
      <c r="J16" s="101">
        <f t="shared" si="1"/>
        <v>1066.6451804648111</v>
      </c>
      <c r="L16" s="104"/>
      <c r="M16" s="66"/>
      <c r="N16" s="66"/>
    </row>
    <row r="17" spans="1:14" x14ac:dyDescent="0.2">
      <c r="A17" s="60">
        <v>2006</v>
      </c>
      <c r="B17" s="61" t="s">
        <v>16</v>
      </c>
      <c r="C17" s="61" t="s">
        <v>30</v>
      </c>
      <c r="D17" s="82">
        <v>972234061927.99292</v>
      </c>
      <c r="E17" s="82">
        <v>49509669299.59182</v>
      </c>
      <c r="F17" s="66">
        <v>26649829887.253563</v>
      </c>
      <c r="G17" s="99">
        <v>89369463422.998688</v>
      </c>
      <c r="H17" s="52"/>
      <c r="I17" s="100">
        <f t="shared" si="0"/>
        <v>1137763024537.8369</v>
      </c>
      <c r="J17" s="101">
        <f t="shared" si="1"/>
        <v>1137.7630245378371</v>
      </c>
      <c r="L17" s="104"/>
      <c r="M17" s="66"/>
      <c r="N17" s="66"/>
    </row>
    <row r="18" spans="1:14" x14ac:dyDescent="0.2">
      <c r="A18" s="60">
        <v>2007</v>
      </c>
      <c r="B18" s="61" t="s">
        <v>16</v>
      </c>
      <c r="C18" s="61" t="s">
        <v>30</v>
      </c>
      <c r="D18" s="82">
        <v>1004446015306.5498</v>
      </c>
      <c r="E18" s="82">
        <v>50338479728.686684</v>
      </c>
      <c r="F18" s="66">
        <v>26546169200.674171</v>
      </c>
      <c r="G18" s="99">
        <v>95120638693.191422</v>
      </c>
      <c r="H18" s="52"/>
      <c r="I18" s="100">
        <f t="shared" si="0"/>
        <v>1176451302929.1021</v>
      </c>
      <c r="J18" s="101">
        <f t="shared" si="1"/>
        <v>1176.451302929102</v>
      </c>
      <c r="L18" s="104"/>
      <c r="M18" s="66"/>
      <c r="N18" s="66"/>
    </row>
    <row r="19" spans="1:14" x14ac:dyDescent="0.2">
      <c r="A19" s="60">
        <v>2008</v>
      </c>
      <c r="B19" s="61" t="s">
        <v>16</v>
      </c>
      <c r="C19" s="61" t="s">
        <v>30</v>
      </c>
      <c r="D19" s="82">
        <v>975624102847.59546</v>
      </c>
      <c r="E19" s="82">
        <v>48774790054.709572</v>
      </c>
      <c r="F19" s="66">
        <v>25867641070.741837</v>
      </c>
      <c r="G19" s="99">
        <v>100377018631.24474</v>
      </c>
      <c r="H19" s="52"/>
      <c r="I19" s="100">
        <f t="shared" si="0"/>
        <v>1150643552604.2915</v>
      </c>
      <c r="J19" s="101">
        <f t="shared" si="1"/>
        <v>1150.6435526042912</v>
      </c>
      <c r="L19" s="104"/>
      <c r="M19" s="66"/>
      <c r="N19" s="66"/>
    </row>
    <row r="20" spans="1:14" x14ac:dyDescent="0.2">
      <c r="A20" s="60">
        <v>2009</v>
      </c>
      <c r="B20" s="61" t="s">
        <v>16</v>
      </c>
      <c r="C20" s="61" t="s">
        <v>30</v>
      </c>
      <c r="D20" s="82">
        <v>892220039460.18774</v>
      </c>
      <c r="E20" s="82">
        <v>39705492214.913544</v>
      </c>
      <c r="F20" s="66">
        <v>22053690815.816139</v>
      </c>
      <c r="G20" s="99">
        <v>95449867044.682465</v>
      </c>
      <c r="H20" s="52"/>
      <c r="I20" s="100">
        <f t="shared" si="0"/>
        <v>1049429089535.6</v>
      </c>
      <c r="J20" s="101">
        <f t="shared" si="1"/>
        <v>1049.4290895356</v>
      </c>
      <c r="L20" s="104"/>
      <c r="M20" s="66"/>
      <c r="N20" s="66"/>
    </row>
    <row r="21" spans="1:14" x14ac:dyDescent="0.2">
      <c r="A21" s="60">
        <v>2010</v>
      </c>
      <c r="B21" s="61" t="s">
        <v>16</v>
      </c>
      <c r="C21" s="61" t="s">
        <v>30</v>
      </c>
      <c r="D21" s="82">
        <v>960785453209.56909</v>
      </c>
      <c r="E21" s="82">
        <v>44499928510.727585</v>
      </c>
      <c r="F21" s="66">
        <v>25776144630.788422</v>
      </c>
      <c r="G21" s="99">
        <v>114562308588.94553</v>
      </c>
      <c r="H21" s="52"/>
      <c r="I21" s="100">
        <f t="shared" si="0"/>
        <v>1145623834940.0305</v>
      </c>
      <c r="J21" s="101">
        <f t="shared" si="1"/>
        <v>1145.6238349400305</v>
      </c>
      <c r="L21" s="104"/>
      <c r="M21" s="66"/>
      <c r="N21" s="66"/>
    </row>
    <row r="22" spans="1:14" x14ac:dyDescent="0.2">
      <c r="A22" s="60">
        <v>2011</v>
      </c>
      <c r="B22" s="61" t="s">
        <v>16</v>
      </c>
      <c r="C22" s="61" t="s">
        <v>30</v>
      </c>
      <c r="D22" s="82">
        <v>968628599755.79163</v>
      </c>
      <c r="E22" s="82">
        <v>45368699830.055138</v>
      </c>
      <c r="F22" s="66">
        <v>24534308638.291054</v>
      </c>
      <c r="G22" s="99">
        <v>126053868422.86736</v>
      </c>
      <c r="H22" s="52"/>
      <c r="I22" s="100">
        <f t="shared" si="0"/>
        <v>1164585476647.0051</v>
      </c>
      <c r="J22" s="101">
        <f t="shared" si="1"/>
        <v>1164.5854766470052</v>
      </c>
      <c r="L22" s="104"/>
      <c r="M22" s="66"/>
      <c r="N22" s="66"/>
    </row>
    <row r="23" spans="1:14" x14ac:dyDescent="0.2">
      <c r="A23" s="60">
        <v>2012</v>
      </c>
      <c r="B23" s="61" t="s">
        <v>16</v>
      </c>
      <c r="C23" s="61" t="s">
        <v>30</v>
      </c>
      <c r="D23" s="82">
        <v>949226471724.16357</v>
      </c>
      <c r="E23" s="82">
        <v>42981444788.010536</v>
      </c>
      <c r="F23" s="66">
        <v>23633728701.593567</v>
      </c>
      <c r="G23" s="99">
        <v>119404888679.81909</v>
      </c>
      <c r="H23" s="52"/>
      <c r="I23" s="100">
        <f t="shared" si="0"/>
        <v>1135246533893.5867</v>
      </c>
      <c r="J23" s="101">
        <f t="shared" si="1"/>
        <v>1135.2465338935865</v>
      </c>
      <c r="L23" s="104"/>
      <c r="M23" s="66"/>
      <c r="N23" s="66"/>
    </row>
    <row r="24" spans="1:14" x14ac:dyDescent="0.2">
      <c r="A24" s="60">
        <v>2013</v>
      </c>
      <c r="B24" s="61" t="s">
        <v>16</v>
      </c>
      <c r="C24" s="61" t="s">
        <v>30</v>
      </c>
      <c r="D24" s="82">
        <v>951475252498.41077</v>
      </c>
      <c r="E24" s="82">
        <v>41168675381.936562</v>
      </c>
      <c r="F24" s="66">
        <v>23839259680.503304</v>
      </c>
      <c r="G24" s="99">
        <v>114846805695.67435</v>
      </c>
      <c r="H24" s="52"/>
      <c r="I24" s="100">
        <f t="shared" si="0"/>
        <v>1131329993256.5249</v>
      </c>
      <c r="J24" s="101">
        <f t="shared" si="1"/>
        <v>1131.3299932565249</v>
      </c>
      <c r="L24" s="104"/>
      <c r="M24" s="66"/>
      <c r="N24" s="66"/>
    </row>
    <row r="25" spans="1:14" x14ac:dyDescent="0.2">
      <c r="A25" s="60">
        <v>2014</v>
      </c>
      <c r="B25" s="61" t="s">
        <v>16</v>
      </c>
      <c r="C25" s="61" t="s">
        <v>30</v>
      </c>
      <c r="D25" s="82">
        <v>975674674630.40344</v>
      </c>
      <c r="E25" s="82">
        <v>39278268982.161293</v>
      </c>
      <c r="F25" s="66">
        <v>23814003681.488472</v>
      </c>
      <c r="G25" s="99">
        <v>114230848381.42183</v>
      </c>
      <c r="H25" s="52"/>
      <c r="I25" s="100">
        <f t="shared" si="0"/>
        <v>1152997795675.4751</v>
      </c>
      <c r="J25" s="101">
        <f t="shared" si="1"/>
        <v>1152.9977956754751</v>
      </c>
      <c r="L25" s="104"/>
      <c r="M25" s="66"/>
      <c r="N25" s="66"/>
    </row>
    <row r="26" spans="1:14" x14ac:dyDescent="0.2">
      <c r="A26" s="60">
        <v>2015</v>
      </c>
      <c r="B26" s="61" t="s">
        <v>16</v>
      </c>
      <c r="C26" s="61" t="s">
        <v>30</v>
      </c>
      <c r="D26" s="82">
        <v>990901604493.71228</v>
      </c>
      <c r="E26" s="82">
        <v>39607990840.677216</v>
      </c>
      <c r="F26" s="66">
        <v>23300836632.810585</v>
      </c>
      <c r="G26" s="99">
        <v>115265539752.40433</v>
      </c>
      <c r="H26" s="52"/>
      <c r="I26" s="100">
        <f t="shared" si="0"/>
        <v>1169075971719.6045</v>
      </c>
      <c r="J26" s="101">
        <f t="shared" si="1"/>
        <v>1169.0759717196045</v>
      </c>
      <c r="L26" s="104"/>
      <c r="M26" s="66"/>
      <c r="N26" s="66"/>
    </row>
    <row r="27" spans="1:14" x14ac:dyDescent="0.2">
      <c r="A27" s="60">
        <v>2016</v>
      </c>
      <c r="B27" s="61" t="s">
        <v>16</v>
      </c>
      <c r="C27" s="61" t="s">
        <v>30</v>
      </c>
      <c r="D27" s="82">
        <v>1009782146012.984</v>
      </c>
      <c r="E27" s="82">
        <v>44217282033.116379</v>
      </c>
      <c r="F27" s="66">
        <v>21987225695.079727</v>
      </c>
      <c r="G27" s="99">
        <v>117638233026.93153</v>
      </c>
      <c r="H27" s="52"/>
      <c r="I27" s="100">
        <f t="shared" si="0"/>
        <v>1193624886768.1116</v>
      </c>
      <c r="J27" s="101">
        <f t="shared" si="1"/>
        <v>1193.6248867681115</v>
      </c>
      <c r="L27" s="104"/>
      <c r="M27" s="66"/>
      <c r="N27" s="66"/>
    </row>
    <row r="28" spans="1:14" x14ac:dyDescent="0.2">
      <c r="A28" s="60">
        <v>2017</v>
      </c>
      <c r="B28" s="61" t="s">
        <v>16</v>
      </c>
      <c r="C28" s="61" t="s">
        <v>30</v>
      </c>
      <c r="D28" s="82">
        <v>1038018074742.4199</v>
      </c>
      <c r="E28" s="82">
        <v>42185711578.863724</v>
      </c>
      <c r="F28" s="66">
        <v>22911107861.635883</v>
      </c>
      <c r="G28" s="99">
        <v>119759082367.88863</v>
      </c>
      <c r="H28" s="52"/>
      <c r="I28" s="100">
        <f t="shared" si="0"/>
        <v>1222873976550.8083</v>
      </c>
      <c r="J28" s="101">
        <f t="shared" si="1"/>
        <v>1222.8739765508085</v>
      </c>
      <c r="L28" s="104"/>
      <c r="M28" s="66"/>
      <c r="N28" s="66"/>
    </row>
    <row r="29" spans="1:14" x14ac:dyDescent="0.2">
      <c r="A29" s="60">
        <v>2018</v>
      </c>
      <c r="B29" s="61" t="s">
        <v>16</v>
      </c>
      <c r="C29" s="61" t="s">
        <v>30</v>
      </c>
      <c r="D29" s="82">
        <v>1060964254837.2378</v>
      </c>
      <c r="E29" s="82">
        <v>40688134410.959656</v>
      </c>
      <c r="F29" s="66">
        <v>20211347328.112282</v>
      </c>
      <c r="G29" s="99">
        <v>120986445867.06693</v>
      </c>
      <c r="H29" s="52"/>
      <c r="I29" s="100">
        <f t="shared" si="0"/>
        <v>1242850182443.3767</v>
      </c>
      <c r="J29" s="101">
        <f t="shared" si="1"/>
        <v>1242.8501824433768</v>
      </c>
      <c r="L29" s="104"/>
      <c r="M29" s="66"/>
      <c r="N29" s="66"/>
    </row>
    <row r="30" spans="1:14" x14ac:dyDescent="0.2">
      <c r="A30" s="60">
        <v>2019</v>
      </c>
      <c r="B30" s="61" t="s">
        <v>16</v>
      </c>
      <c r="C30" s="61" t="s">
        <v>30</v>
      </c>
      <c r="D30" s="82">
        <v>1139287877110.6035</v>
      </c>
      <c r="E30" s="82">
        <v>38547684030.065613</v>
      </c>
      <c r="F30" s="66">
        <v>21690095104.655514</v>
      </c>
      <c r="G30" s="99">
        <v>118445272477.81259</v>
      </c>
      <c r="H30" s="52"/>
      <c r="I30" s="100">
        <f t="shared" si="0"/>
        <v>1317970928723.1372</v>
      </c>
      <c r="J30" s="101">
        <f t="shared" si="1"/>
        <v>1317.9709287231371</v>
      </c>
      <c r="L30" s="104"/>
      <c r="M30" s="66"/>
      <c r="N30" s="66"/>
    </row>
    <row r="31" spans="1:14" x14ac:dyDescent="0.2">
      <c r="A31" s="70">
        <v>2020</v>
      </c>
      <c r="B31" s="61" t="s">
        <v>16</v>
      </c>
      <c r="C31" s="61" t="s">
        <v>30</v>
      </c>
      <c r="D31" s="82">
        <v>1092237816986.0198</v>
      </c>
      <c r="E31" s="82">
        <v>32989997418.260242</v>
      </c>
      <c r="F31" s="66">
        <v>20682748786.988785</v>
      </c>
      <c r="G31" s="99">
        <v>102952254421.1557</v>
      </c>
      <c r="H31" s="52"/>
      <c r="I31" s="100">
        <f t="shared" si="0"/>
        <v>1248862817612.4246</v>
      </c>
      <c r="J31" s="101">
        <f t="shared" si="1"/>
        <v>1248.8628176124248</v>
      </c>
      <c r="L31" s="104"/>
      <c r="M31" s="66"/>
      <c r="N31" s="66"/>
    </row>
    <row r="32" spans="1:14" x14ac:dyDescent="0.2">
      <c r="A32" s="70">
        <v>2021</v>
      </c>
      <c r="B32" s="61" t="s">
        <v>16</v>
      </c>
      <c r="C32" s="61" t="s">
        <v>30</v>
      </c>
      <c r="D32" s="82">
        <v>1127285670032.0029</v>
      </c>
      <c r="E32" s="82">
        <v>37308156243.703056</v>
      </c>
      <c r="F32" s="66">
        <v>21546608632.425053</v>
      </c>
      <c r="G32" s="99">
        <v>124172450852.64035</v>
      </c>
      <c r="H32" s="52"/>
      <c r="I32" s="100">
        <f t="shared" si="0"/>
        <v>1310312885760.7715</v>
      </c>
      <c r="J32" s="101">
        <f t="shared" ref="J32:J33" si="2">I32/1000/1000/1000</f>
        <v>1310.3128857607717</v>
      </c>
      <c r="L32" s="104"/>
      <c r="M32" s="66"/>
      <c r="N32" s="66"/>
    </row>
    <row r="33" spans="1:15" x14ac:dyDescent="0.2">
      <c r="A33" s="89">
        <v>2022</v>
      </c>
      <c r="B33" s="90" t="s">
        <v>16</v>
      </c>
      <c r="C33" s="90" t="s">
        <v>30</v>
      </c>
      <c r="D33" s="82">
        <v>1100606927461.9548</v>
      </c>
      <c r="E33" s="82">
        <v>37928733215.442986</v>
      </c>
      <c r="F33" s="66">
        <v>20882355622.742104</v>
      </c>
      <c r="G33" s="103">
        <v>118719424845.23808</v>
      </c>
      <c r="H33" s="52"/>
      <c r="I33" s="100">
        <f t="shared" si="0"/>
        <v>1278137441145.3779</v>
      </c>
      <c r="J33" s="101">
        <f t="shared" si="2"/>
        <v>1278.137441145378</v>
      </c>
      <c r="L33" s="104"/>
      <c r="M33" s="66"/>
      <c r="N33" s="66"/>
    </row>
    <row r="34" spans="1:15" x14ac:dyDescent="0.2">
      <c r="A34" s="88">
        <v>2023</v>
      </c>
      <c r="B34" s="81" t="s">
        <v>16</v>
      </c>
      <c r="C34" s="81" t="s">
        <v>30</v>
      </c>
      <c r="D34" s="82">
        <v>1063136248055.8832</v>
      </c>
      <c r="E34" s="82">
        <v>34958768973.513885</v>
      </c>
      <c r="F34" s="82">
        <v>18501787829.044899</v>
      </c>
      <c r="G34" s="85">
        <v>114743598314.06296</v>
      </c>
      <c r="I34" s="83">
        <f t="shared" ref="I34:I35" si="3">SUM(D34:G34)</f>
        <v>1231340403172.5049</v>
      </c>
      <c r="J34" s="86">
        <f t="shared" ref="J34:J35" si="4">I34/1000/1000/1000</f>
        <v>1231.3404031725049</v>
      </c>
      <c r="L34" s="104"/>
      <c r="M34" s="66"/>
      <c r="N34" s="66"/>
    </row>
    <row r="35" spans="1:15" x14ac:dyDescent="0.2">
      <c r="A35" s="88">
        <v>2024</v>
      </c>
      <c r="B35" s="81" t="s">
        <v>16</v>
      </c>
      <c r="C35" s="81" t="s">
        <v>30</v>
      </c>
      <c r="D35" s="82">
        <v>1039328010072.957</v>
      </c>
      <c r="E35" s="82">
        <v>32172104660.930885</v>
      </c>
      <c r="F35" s="82">
        <v>18169973717.301727</v>
      </c>
      <c r="G35" s="82">
        <v>116020598932.27818</v>
      </c>
      <c r="I35" s="83">
        <f t="shared" si="3"/>
        <v>1205690687383.4678</v>
      </c>
      <c r="J35" s="86">
        <f t="shared" si="4"/>
        <v>1205.6906873834675</v>
      </c>
      <c r="L35" s="104"/>
      <c r="M35" s="66"/>
      <c r="N35" s="66"/>
    </row>
    <row r="36" spans="1:15" x14ac:dyDescent="0.2">
      <c r="A36" s="52" t="s">
        <v>12</v>
      </c>
      <c r="D36" s="106">
        <f>D35/D6*100</f>
        <v>141.34822227953953</v>
      </c>
      <c r="E36" s="106">
        <f t="shared" ref="E36:G36" si="5">E35/E6*100</f>
        <v>70.941854872176464</v>
      </c>
      <c r="F36" s="106">
        <f t="shared" si="5"/>
        <v>60.202344057528677</v>
      </c>
      <c r="G36" s="106">
        <f t="shared" si="5"/>
        <v>179.25360083500036</v>
      </c>
    </row>
    <row r="37" spans="1:15" x14ac:dyDescent="0.2">
      <c r="A37" s="59" t="s">
        <v>21</v>
      </c>
      <c r="B37" s="59" t="s">
        <v>15</v>
      </c>
      <c r="C37" s="64" t="s">
        <v>28</v>
      </c>
      <c r="D37" s="62" t="s">
        <v>23</v>
      </c>
      <c r="E37" s="62" t="s">
        <v>24</v>
      </c>
      <c r="F37" s="62" t="s">
        <v>26</v>
      </c>
      <c r="I37" s="63" t="s">
        <v>27</v>
      </c>
      <c r="J37" s="63" t="s">
        <v>22</v>
      </c>
    </row>
    <row r="38" spans="1:15" x14ac:dyDescent="0.2">
      <c r="A38" s="60">
        <v>1995</v>
      </c>
      <c r="B38" s="61" t="s">
        <v>16</v>
      </c>
      <c r="C38" s="65" t="s">
        <v>29</v>
      </c>
      <c r="D38" s="104">
        <v>1848933313019.7576</v>
      </c>
      <c r="E38" s="99">
        <v>120863202026.7825</v>
      </c>
      <c r="F38" s="99">
        <v>214688566616.83359</v>
      </c>
      <c r="I38" s="100">
        <f t="shared" ref="I38:I65" si="6">SUM(D38:F38)</f>
        <v>2184485081663.3735</v>
      </c>
      <c r="J38" s="101">
        <f>I38/1000/1000/1000</f>
        <v>2184.4850816633734</v>
      </c>
      <c r="L38" s="66"/>
      <c r="M38" s="104"/>
      <c r="N38" s="66"/>
    </row>
    <row r="39" spans="1:15" x14ac:dyDescent="0.2">
      <c r="A39" s="60">
        <v>1996</v>
      </c>
      <c r="B39" s="61" t="s">
        <v>16</v>
      </c>
      <c r="C39" s="65" t="s">
        <v>29</v>
      </c>
      <c r="D39" s="104">
        <v>1861569133719.3159</v>
      </c>
      <c r="E39" s="99">
        <v>127902961677.7614</v>
      </c>
      <c r="F39" s="99">
        <v>216052001354.0351</v>
      </c>
      <c r="I39" s="100">
        <f t="shared" si="6"/>
        <v>2205524096751.1123</v>
      </c>
      <c r="J39" s="101">
        <f t="shared" ref="J39:J63" si="7">I39/1000/1000/1000</f>
        <v>2205.5240967511127</v>
      </c>
      <c r="L39" s="66"/>
      <c r="M39" s="104"/>
      <c r="N39" s="66"/>
      <c r="O39" s="66"/>
    </row>
    <row r="40" spans="1:15" x14ac:dyDescent="0.2">
      <c r="A40" s="60">
        <v>1997</v>
      </c>
      <c r="B40" s="61" t="s">
        <v>16</v>
      </c>
      <c r="C40" s="65" t="s">
        <v>29</v>
      </c>
      <c r="D40" s="104">
        <v>1860495618331.79</v>
      </c>
      <c r="E40" s="99">
        <v>120129644658.63318</v>
      </c>
      <c r="F40" s="99">
        <v>217092614883.65408</v>
      </c>
      <c r="I40" s="100">
        <f t="shared" si="6"/>
        <v>2197717877874.0774</v>
      </c>
      <c r="J40" s="101">
        <f t="shared" si="7"/>
        <v>2197.7178778740772</v>
      </c>
      <c r="L40" s="66"/>
      <c r="M40" s="104"/>
      <c r="N40" s="66"/>
      <c r="O40" s="66"/>
    </row>
    <row r="41" spans="1:15" x14ac:dyDescent="0.2">
      <c r="A41" s="60">
        <v>1998</v>
      </c>
      <c r="B41" s="61" t="s">
        <v>16</v>
      </c>
      <c r="C41" s="65" t="s">
        <v>29</v>
      </c>
      <c r="D41" s="104">
        <v>1885295882400.2375</v>
      </c>
      <c r="E41" s="99">
        <v>124118088153.55025</v>
      </c>
      <c r="F41" s="99">
        <v>221172797568.23785</v>
      </c>
      <c r="I41" s="100">
        <f t="shared" si="6"/>
        <v>2230586768122.0259</v>
      </c>
      <c r="J41" s="101">
        <f t="shared" si="7"/>
        <v>2230.5867681220257</v>
      </c>
      <c r="L41" s="66"/>
      <c r="M41" s="104"/>
      <c r="N41" s="66"/>
      <c r="O41" s="66"/>
    </row>
    <row r="42" spans="1:15" x14ac:dyDescent="0.2">
      <c r="A42" s="60">
        <v>1999</v>
      </c>
      <c r="B42" s="61" t="s">
        <v>16</v>
      </c>
      <c r="C42" s="65" t="s">
        <v>29</v>
      </c>
      <c r="D42" s="104">
        <v>1927746337781.1731</v>
      </c>
      <c r="E42" s="99">
        <v>122995577938.92815</v>
      </c>
      <c r="F42" s="99">
        <v>233154753780.38379</v>
      </c>
      <c r="I42" s="100">
        <f t="shared" si="6"/>
        <v>2283896669500.4854</v>
      </c>
      <c r="J42" s="101">
        <f t="shared" si="7"/>
        <v>2283.8966695004856</v>
      </c>
      <c r="L42" s="66"/>
      <c r="M42" s="104"/>
      <c r="N42" s="66"/>
      <c r="O42" s="66"/>
    </row>
    <row r="43" spans="1:15" x14ac:dyDescent="0.2">
      <c r="A43" s="60">
        <v>2000</v>
      </c>
      <c r="B43" s="61" t="s">
        <v>16</v>
      </c>
      <c r="C43" s="65" t="s">
        <v>29</v>
      </c>
      <c r="D43" s="104">
        <v>1927635770693.6543</v>
      </c>
      <c r="E43" s="99">
        <v>126085550916.99481</v>
      </c>
      <c r="F43" s="99">
        <v>244840207141.2951</v>
      </c>
      <c r="I43" s="100">
        <f t="shared" si="6"/>
        <v>2298561528751.9443</v>
      </c>
      <c r="J43" s="101">
        <f t="shared" si="7"/>
        <v>2298.5615287519445</v>
      </c>
      <c r="L43" s="66"/>
      <c r="M43" s="104"/>
      <c r="N43" s="66"/>
      <c r="O43" s="66"/>
    </row>
    <row r="44" spans="1:15" x14ac:dyDescent="0.2">
      <c r="A44" s="60">
        <v>2001</v>
      </c>
      <c r="B44" s="61" t="s">
        <v>16</v>
      </c>
      <c r="C44" s="65" t="s">
        <v>29</v>
      </c>
      <c r="D44" s="104">
        <v>1957268138060.0835</v>
      </c>
      <c r="E44" s="99">
        <v>121457784438.90973</v>
      </c>
      <c r="F44" s="99">
        <v>240515011305.56436</v>
      </c>
      <c r="I44" s="100">
        <f t="shared" si="6"/>
        <v>2319240933804.5576</v>
      </c>
      <c r="J44" s="101">
        <f t="shared" si="7"/>
        <v>2319.2409338045577</v>
      </c>
      <c r="L44" s="66"/>
      <c r="M44" s="104"/>
      <c r="N44" s="66"/>
      <c r="O44" s="66"/>
    </row>
    <row r="45" spans="1:15" x14ac:dyDescent="0.2">
      <c r="A45" s="60">
        <v>2002</v>
      </c>
      <c r="B45" s="61" t="s">
        <v>16</v>
      </c>
      <c r="C45" s="65" t="s">
        <v>29</v>
      </c>
      <c r="D45" s="104">
        <v>1975096674052.9248</v>
      </c>
      <c r="E45" s="99">
        <v>117444573191.31895</v>
      </c>
      <c r="F45" s="99">
        <v>229338942627.14508</v>
      </c>
      <c r="I45" s="100">
        <f t="shared" si="6"/>
        <v>2321880189871.3887</v>
      </c>
      <c r="J45" s="101">
        <f t="shared" si="7"/>
        <v>2321.8801898713887</v>
      </c>
      <c r="L45" s="66"/>
      <c r="M45" s="104"/>
      <c r="N45" s="66"/>
      <c r="O45" s="66"/>
    </row>
    <row r="46" spans="1:15" x14ac:dyDescent="0.2">
      <c r="A46" s="60">
        <v>2003</v>
      </c>
      <c r="B46" s="61" t="s">
        <v>16</v>
      </c>
      <c r="C46" s="65" t="s">
        <v>29</v>
      </c>
      <c r="D46" s="105">
        <v>1948912856005.5425</v>
      </c>
      <c r="E46" s="99">
        <v>124397207970.21414</v>
      </c>
      <c r="F46" s="99">
        <v>235880027530.25775</v>
      </c>
      <c r="I46" s="100">
        <f t="shared" si="6"/>
        <v>2309190091506.0142</v>
      </c>
      <c r="J46" s="101">
        <f t="shared" si="7"/>
        <v>2309.1900915060146</v>
      </c>
      <c r="L46" s="66"/>
      <c r="M46" s="104"/>
      <c r="N46" s="66"/>
      <c r="O46" s="66"/>
    </row>
    <row r="47" spans="1:15" x14ac:dyDescent="0.2">
      <c r="A47" s="60">
        <v>2004</v>
      </c>
      <c r="B47" s="61" t="s">
        <v>16</v>
      </c>
      <c r="C47" s="65" t="s">
        <v>29</v>
      </c>
      <c r="D47" s="105">
        <v>1986094600224.4253</v>
      </c>
      <c r="E47" s="82">
        <v>117607134333.19516</v>
      </c>
      <c r="F47" s="99">
        <v>259367840524.68631</v>
      </c>
      <c r="I47" s="100">
        <f t="shared" si="6"/>
        <v>2363069575082.3066</v>
      </c>
      <c r="J47" s="101">
        <f t="shared" si="7"/>
        <v>2363.0695750823065</v>
      </c>
      <c r="L47" s="66"/>
      <c r="M47" s="104"/>
      <c r="N47" s="66"/>
      <c r="O47" s="66"/>
    </row>
    <row r="48" spans="1:15" x14ac:dyDescent="0.2">
      <c r="A48" s="60">
        <v>2005</v>
      </c>
      <c r="B48" s="61" t="s">
        <v>16</v>
      </c>
      <c r="C48" s="65" t="s">
        <v>29</v>
      </c>
      <c r="D48" s="105">
        <v>1952066503348.877</v>
      </c>
      <c r="E48" s="82">
        <v>119948728017.8111</v>
      </c>
      <c r="F48" s="99">
        <v>274450169492.45428</v>
      </c>
      <c r="I48" s="100">
        <f t="shared" si="6"/>
        <v>2346465400859.1421</v>
      </c>
      <c r="J48" s="101">
        <f t="shared" si="7"/>
        <v>2346.4654008591424</v>
      </c>
      <c r="L48" s="66"/>
      <c r="M48" s="104"/>
      <c r="N48" s="66"/>
      <c r="O48" s="66"/>
    </row>
    <row r="49" spans="1:15" x14ac:dyDescent="0.2">
      <c r="A49" s="60">
        <v>2006</v>
      </c>
      <c r="B49" s="61" t="s">
        <v>16</v>
      </c>
      <c r="C49" s="65" t="s">
        <v>29</v>
      </c>
      <c r="D49" s="105">
        <v>1962236779082.4373</v>
      </c>
      <c r="E49" s="82">
        <v>117296788834.43619</v>
      </c>
      <c r="F49" s="99">
        <v>284416245270.34967</v>
      </c>
      <c r="I49" s="100">
        <f t="shared" si="6"/>
        <v>2363949813187.2231</v>
      </c>
      <c r="J49" s="101">
        <f t="shared" si="7"/>
        <v>2363.9498131872228</v>
      </c>
      <c r="L49" s="66"/>
      <c r="M49" s="104"/>
      <c r="N49" s="66"/>
      <c r="O49" s="66"/>
    </row>
    <row r="50" spans="1:15" x14ac:dyDescent="0.2">
      <c r="A50" s="60">
        <v>2007</v>
      </c>
      <c r="B50" s="61" t="s">
        <v>16</v>
      </c>
      <c r="C50" s="65" t="s">
        <v>29</v>
      </c>
      <c r="D50" s="105">
        <v>1972260178498.2852</v>
      </c>
      <c r="E50" s="82">
        <v>113438497901.66846</v>
      </c>
      <c r="F50" s="99">
        <v>296499744179.81995</v>
      </c>
      <c r="I50" s="100">
        <f t="shared" si="6"/>
        <v>2382198420579.7734</v>
      </c>
      <c r="J50" s="101">
        <f t="shared" si="7"/>
        <v>2382.1984205797735</v>
      </c>
      <c r="L50" s="66"/>
      <c r="M50" s="104"/>
      <c r="N50" s="66"/>
      <c r="O50" s="66"/>
    </row>
    <row r="51" spans="1:15" x14ac:dyDescent="0.2">
      <c r="A51" s="60">
        <v>2008</v>
      </c>
      <c r="B51" s="61" t="s">
        <v>16</v>
      </c>
      <c r="C51" s="65" t="s">
        <v>29</v>
      </c>
      <c r="D51" s="105">
        <v>1942245641136.5735</v>
      </c>
      <c r="E51" s="82">
        <v>111475743286.83896</v>
      </c>
      <c r="F51" s="99">
        <v>302697997346.07538</v>
      </c>
      <c r="I51" s="100">
        <f t="shared" si="6"/>
        <v>2356419381769.4878</v>
      </c>
      <c r="J51" s="101">
        <f t="shared" si="7"/>
        <v>2356.4193817694877</v>
      </c>
      <c r="L51" s="66"/>
      <c r="M51" s="104"/>
      <c r="N51" s="66"/>
      <c r="O51" s="66"/>
    </row>
    <row r="52" spans="1:15" x14ac:dyDescent="0.2">
      <c r="A52" s="60">
        <v>2009</v>
      </c>
      <c r="B52" s="61" t="s">
        <v>16</v>
      </c>
      <c r="C52" s="65" t="s">
        <v>29</v>
      </c>
      <c r="D52" s="105">
        <v>1959948795182.1423</v>
      </c>
      <c r="E52" s="82">
        <v>109813084430.85556</v>
      </c>
      <c r="F52" s="99">
        <v>288558833016.73975</v>
      </c>
      <c r="I52" s="100">
        <f t="shared" si="6"/>
        <v>2358320712629.7373</v>
      </c>
      <c r="J52" s="101">
        <f t="shared" si="7"/>
        <v>2358.3207126297375</v>
      </c>
      <c r="L52" s="66"/>
      <c r="M52" s="104"/>
      <c r="N52" s="66"/>
      <c r="O52" s="66"/>
    </row>
    <row r="53" spans="1:15" x14ac:dyDescent="0.2">
      <c r="A53" s="60">
        <v>2010</v>
      </c>
      <c r="B53" s="61" t="s">
        <v>16</v>
      </c>
      <c r="C53" s="65" t="s">
        <v>29</v>
      </c>
      <c r="D53" s="105">
        <v>1994722772486.2795</v>
      </c>
      <c r="E53" s="82">
        <v>107721457701.61227</v>
      </c>
      <c r="F53" s="99">
        <v>307270599672.03839</v>
      </c>
      <c r="I53" s="100">
        <f t="shared" si="6"/>
        <v>2409714829859.9302</v>
      </c>
      <c r="J53" s="101">
        <f t="shared" si="7"/>
        <v>2409.71482985993</v>
      </c>
      <c r="L53" s="66"/>
      <c r="M53" s="104"/>
      <c r="N53" s="66"/>
      <c r="O53" s="66"/>
    </row>
    <row r="54" spans="1:15" x14ac:dyDescent="0.2">
      <c r="A54" s="60">
        <v>2011</v>
      </c>
      <c r="B54" s="61" t="s">
        <v>16</v>
      </c>
      <c r="C54" s="65" t="s">
        <v>29</v>
      </c>
      <c r="D54" s="105">
        <v>2009907900651.5549</v>
      </c>
      <c r="E54" s="82">
        <v>104682405331.70035</v>
      </c>
      <c r="F54" s="99">
        <v>319435600795.73938</v>
      </c>
      <c r="I54" s="100">
        <f t="shared" si="6"/>
        <v>2434025906778.9946</v>
      </c>
      <c r="J54" s="101">
        <f t="shared" si="7"/>
        <v>2434.0259067789943</v>
      </c>
      <c r="L54" s="66"/>
      <c r="M54" s="104"/>
      <c r="N54" s="66"/>
      <c r="O54" s="66"/>
    </row>
    <row r="55" spans="1:15" x14ac:dyDescent="0.2">
      <c r="A55" s="60">
        <v>2012</v>
      </c>
      <c r="B55" s="61" t="s">
        <v>16</v>
      </c>
      <c r="C55" s="65" t="s">
        <v>29</v>
      </c>
      <c r="D55" s="105">
        <v>1993872276813.207</v>
      </c>
      <c r="E55" s="82">
        <v>103195679388.61212</v>
      </c>
      <c r="F55" s="99">
        <v>322332819429.67432</v>
      </c>
      <c r="I55" s="100">
        <f t="shared" si="6"/>
        <v>2419400775631.4932</v>
      </c>
      <c r="J55" s="101">
        <f t="shared" si="7"/>
        <v>2419.4007756314932</v>
      </c>
      <c r="L55" s="66"/>
      <c r="M55" s="104"/>
      <c r="N55" s="66"/>
      <c r="O55" s="66"/>
    </row>
    <row r="56" spans="1:15" x14ac:dyDescent="0.2">
      <c r="A56" s="60">
        <v>2013</v>
      </c>
      <c r="B56" s="61" t="s">
        <v>16</v>
      </c>
      <c r="C56" s="65" t="s">
        <v>29</v>
      </c>
      <c r="D56" s="105">
        <v>1987858322055.1777</v>
      </c>
      <c r="E56" s="82">
        <v>97492192926.648621</v>
      </c>
      <c r="F56" s="99">
        <v>315163077571.45795</v>
      </c>
      <c r="I56" s="100">
        <f t="shared" si="6"/>
        <v>2400513592553.2842</v>
      </c>
      <c r="J56" s="101">
        <f t="shared" si="7"/>
        <v>2400.5135925532841</v>
      </c>
      <c r="L56" s="66"/>
      <c r="M56" s="104"/>
      <c r="N56" s="66"/>
      <c r="O56" s="66"/>
    </row>
    <row r="57" spans="1:15" x14ac:dyDescent="0.2">
      <c r="A57" s="60">
        <v>2014</v>
      </c>
      <c r="B57" s="61" t="s">
        <v>16</v>
      </c>
      <c r="C57" s="65" t="s">
        <v>29</v>
      </c>
      <c r="D57" s="105">
        <v>2013383316500.189</v>
      </c>
      <c r="E57" s="82">
        <v>89532907920.665924</v>
      </c>
      <c r="F57" s="99">
        <v>322059446335.17261</v>
      </c>
      <c r="I57" s="100">
        <f t="shared" si="6"/>
        <v>2424975670756.0273</v>
      </c>
      <c r="J57" s="101">
        <f t="shared" si="7"/>
        <v>2424.9756707560273</v>
      </c>
      <c r="L57" s="66"/>
      <c r="M57" s="104"/>
      <c r="N57" s="66"/>
      <c r="O57" s="66"/>
    </row>
    <row r="58" spans="1:15" x14ac:dyDescent="0.2">
      <c r="A58" s="60">
        <v>2015</v>
      </c>
      <c r="B58" s="61" t="s">
        <v>16</v>
      </c>
      <c r="C58" s="65" t="s">
        <v>29</v>
      </c>
      <c r="D58" s="105">
        <v>2022753983951.4307</v>
      </c>
      <c r="E58" s="82">
        <v>86964363999.436935</v>
      </c>
      <c r="F58" s="99">
        <v>334409353365.59674</v>
      </c>
      <c r="I58" s="100">
        <f t="shared" si="6"/>
        <v>2444127701316.4644</v>
      </c>
      <c r="J58" s="101">
        <f t="shared" si="7"/>
        <v>2444.127701316464</v>
      </c>
      <c r="L58" s="66"/>
      <c r="M58" s="104"/>
      <c r="N58" s="66"/>
      <c r="O58" s="66"/>
    </row>
    <row r="59" spans="1:15" x14ac:dyDescent="0.2">
      <c r="A59" s="60">
        <v>2016</v>
      </c>
      <c r="B59" s="61" t="s">
        <v>16</v>
      </c>
      <c r="C59" s="65" t="s">
        <v>29</v>
      </c>
      <c r="D59" s="105">
        <v>2034993805507.9087</v>
      </c>
      <c r="E59" s="82">
        <v>89010753163.496368</v>
      </c>
      <c r="F59" s="99">
        <v>344445480176.98938</v>
      </c>
      <c r="I59" s="100">
        <f t="shared" si="6"/>
        <v>2468450038848.3945</v>
      </c>
      <c r="J59" s="101">
        <f t="shared" si="7"/>
        <v>2468.4500388483943</v>
      </c>
      <c r="L59" s="66"/>
      <c r="M59" s="104"/>
      <c r="N59" s="66"/>
      <c r="O59" s="66"/>
    </row>
    <row r="60" spans="1:15" x14ac:dyDescent="0.2">
      <c r="A60" s="60">
        <v>2017</v>
      </c>
      <c r="B60" s="61" t="s">
        <v>16</v>
      </c>
      <c r="C60" s="65" t="s">
        <v>29</v>
      </c>
      <c r="D60" s="105">
        <v>2051622855552.1074</v>
      </c>
      <c r="E60" s="82">
        <v>84306293408.564453</v>
      </c>
      <c r="F60" s="99">
        <v>350660886395.83197</v>
      </c>
      <c r="I60" s="100">
        <f t="shared" si="6"/>
        <v>2486590035356.5039</v>
      </c>
      <c r="J60" s="101">
        <f t="shared" si="7"/>
        <v>2486.5900353565039</v>
      </c>
      <c r="L60" s="66"/>
      <c r="M60" s="104"/>
      <c r="N60" s="66"/>
      <c r="O60" s="66"/>
    </row>
    <row r="61" spans="1:15" x14ac:dyDescent="0.2">
      <c r="A61" s="94">
        <v>2018</v>
      </c>
      <c r="B61" s="95" t="s">
        <v>16</v>
      </c>
      <c r="C61" s="96" t="s">
        <v>29</v>
      </c>
      <c r="D61" s="105">
        <v>2048194544121.3623</v>
      </c>
      <c r="E61" s="82">
        <v>84023851409.346802</v>
      </c>
      <c r="F61" s="99">
        <v>359076187212.19092</v>
      </c>
      <c r="I61" s="100">
        <f t="shared" si="6"/>
        <v>2491294582742.8999</v>
      </c>
      <c r="J61" s="101">
        <f t="shared" si="7"/>
        <v>2491.2945827429003</v>
      </c>
      <c r="L61" s="66"/>
      <c r="M61" s="104"/>
      <c r="N61" s="66"/>
      <c r="O61" s="66"/>
    </row>
    <row r="62" spans="1:15" x14ac:dyDescent="0.2">
      <c r="A62" s="94">
        <v>2019</v>
      </c>
      <c r="B62" s="95" t="s">
        <v>16</v>
      </c>
      <c r="C62" s="96" t="s">
        <v>29</v>
      </c>
      <c r="D62" s="105">
        <v>2164877781076.6191</v>
      </c>
      <c r="E62" s="82">
        <v>79693752109.991379</v>
      </c>
      <c r="F62" s="99">
        <v>371521829480.3324</v>
      </c>
      <c r="I62" s="100">
        <f t="shared" si="6"/>
        <v>2616093362666.9429</v>
      </c>
      <c r="J62" s="101">
        <f t="shared" si="7"/>
        <v>2616.093362666943</v>
      </c>
      <c r="L62" s="66"/>
      <c r="M62" s="104"/>
      <c r="N62" s="66"/>
      <c r="O62" s="66"/>
    </row>
    <row r="63" spans="1:15" x14ac:dyDescent="0.2">
      <c r="A63" s="97">
        <v>2020</v>
      </c>
      <c r="B63" s="95" t="s">
        <v>16</v>
      </c>
      <c r="C63" s="96" t="s">
        <v>29</v>
      </c>
      <c r="D63" s="105">
        <v>1807398453910.1191</v>
      </c>
      <c r="E63" s="82">
        <v>75796440428.482803</v>
      </c>
      <c r="F63" s="99">
        <v>120380106333.50424</v>
      </c>
      <c r="I63" s="100">
        <f t="shared" si="6"/>
        <v>2003575000672.1062</v>
      </c>
      <c r="J63" s="101">
        <f t="shared" si="7"/>
        <v>2003.5750006721062</v>
      </c>
      <c r="L63" s="66"/>
      <c r="M63" s="104"/>
      <c r="N63" s="66"/>
      <c r="O63" s="66"/>
    </row>
    <row r="64" spans="1:15" x14ac:dyDescent="0.2">
      <c r="A64" s="97">
        <v>2021</v>
      </c>
      <c r="B64" s="95" t="s">
        <v>16</v>
      </c>
      <c r="C64" s="96" t="s">
        <v>29</v>
      </c>
      <c r="D64" s="105">
        <v>1843953716841.0063</v>
      </c>
      <c r="E64" s="82">
        <v>80588415314.089767</v>
      </c>
      <c r="F64" s="99">
        <v>125972608965.97702</v>
      </c>
      <c r="I64" s="100">
        <f t="shared" si="6"/>
        <v>2050514741121.0732</v>
      </c>
      <c r="J64" s="101">
        <f t="shared" ref="J64:J65" si="8">I64/1000/1000/1000</f>
        <v>2050.5147411210733</v>
      </c>
      <c r="L64" s="66"/>
      <c r="M64" s="104"/>
      <c r="N64" s="66"/>
      <c r="O64" s="66"/>
    </row>
    <row r="65" spans="1:15" x14ac:dyDescent="0.2">
      <c r="A65" s="98">
        <v>2022</v>
      </c>
      <c r="B65" s="95" t="s">
        <v>16</v>
      </c>
      <c r="C65" s="95" t="s">
        <v>29</v>
      </c>
      <c r="D65" s="105">
        <v>1862166965565.1223</v>
      </c>
      <c r="E65" s="82">
        <v>82795002683.357391</v>
      </c>
      <c r="F65" s="99">
        <v>244394758550.33228</v>
      </c>
      <c r="I65" s="100">
        <f t="shared" si="6"/>
        <v>2189356726798.812</v>
      </c>
      <c r="J65" s="101">
        <f t="shared" si="8"/>
        <v>2189.3567267988119</v>
      </c>
      <c r="L65" s="66"/>
      <c r="M65" s="104"/>
      <c r="N65" s="66"/>
      <c r="O65" s="66"/>
    </row>
    <row r="66" spans="1:15" x14ac:dyDescent="0.2">
      <c r="A66" s="80">
        <v>2023</v>
      </c>
      <c r="B66" s="81" t="s">
        <v>16</v>
      </c>
      <c r="C66" s="81" t="s">
        <v>29</v>
      </c>
      <c r="D66" s="105">
        <v>1900932880878.8584</v>
      </c>
      <c r="E66" s="82">
        <v>78976343635.697922</v>
      </c>
      <c r="F66" s="82">
        <v>290370893934.47034</v>
      </c>
      <c r="I66" s="83">
        <f t="shared" ref="I66:I67" si="9">SUM(D66:F66)</f>
        <v>2270280118449.0269</v>
      </c>
      <c r="J66" s="86">
        <f t="shared" ref="J66:J67" si="10">I66/1000/1000/1000</f>
        <v>2270.2801184490272</v>
      </c>
      <c r="L66" s="66"/>
      <c r="M66" s="104"/>
      <c r="N66" s="66"/>
      <c r="O66" s="66"/>
    </row>
    <row r="67" spans="1:15" x14ac:dyDescent="0.2">
      <c r="A67" s="80">
        <v>2024</v>
      </c>
      <c r="B67" s="81" t="s">
        <v>16</v>
      </c>
      <c r="C67" s="81" t="s">
        <v>29</v>
      </c>
      <c r="D67" s="105">
        <v>1867320587421.2651</v>
      </c>
      <c r="E67" s="82">
        <v>75047256949.515015</v>
      </c>
      <c r="F67" s="82">
        <v>305872536227.13416</v>
      </c>
      <c r="I67" s="83">
        <f t="shared" si="9"/>
        <v>2248240380597.9146</v>
      </c>
      <c r="J67" s="86">
        <f t="shared" si="10"/>
        <v>2248.2403805979147</v>
      </c>
      <c r="L67" s="66"/>
      <c r="M67" s="104"/>
      <c r="N67" s="66"/>
      <c r="O67" s="66"/>
    </row>
    <row r="68" spans="1:15" x14ac:dyDescent="0.2">
      <c r="A68" s="80"/>
      <c r="B68" s="81"/>
      <c r="C68" s="81"/>
      <c r="D68" s="9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42"/>
  <sheetViews>
    <sheetView showGridLines="0" topLeftCell="A9" workbookViewId="0">
      <selection activeCell="F47" sqref="F47"/>
    </sheetView>
  </sheetViews>
  <sheetFormatPr baseColWidth="10" defaultColWidth="11.42578125" defaultRowHeight="12.75" x14ac:dyDescent="0.2"/>
  <cols>
    <col min="1" max="1" width="18" style="25" bestFit="1" customWidth="1"/>
    <col min="2" max="5" width="16.7109375" style="25" customWidth="1"/>
    <col min="6" max="6" width="34" style="14" customWidth="1"/>
    <col min="7" max="7" width="14" style="14" customWidth="1"/>
    <col min="8" max="8" width="13.7109375" style="14" customWidth="1"/>
    <col min="9" max="16384" width="11.42578125" style="25"/>
  </cols>
  <sheetData>
    <row r="1" spans="1:19" ht="15.95" customHeight="1" x14ac:dyDescent="0.2">
      <c r="A1" s="45" t="s">
        <v>1</v>
      </c>
      <c r="B1" s="107" t="s">
        <v>14</v>
      </c>
      <c r="C1" s="108"/>
      <c r="D1" s="108"/>
      <c r="E1" s="109"/>
      <c r="F1" s="50"/>
    </row>
    <row r="2" spans="1:19" ht="15.95" customHeight="1" x14ac:dyDescent="0.2">
      <c r="A2" s="45" t="s">
        <v>2</v>
      </c>
      <c r="B2" s="116"/>
      <c r="C2" s="115"/>
      <c r="D2" s="115"/>
      <c r="E2" s="115"/>
    </row>
    <row r="3" spans="1:19" ht="15.95" customHeight="1" x14ac:dyDescent="0.2">
      <c r="A3" s="45" t="s">
        <v>0</v>
      </c>
      <c r="B3" s="116" t="s">
        <v>33</v>
      </c>
      <c r="C3" s="115"/>
      <c r="D3" s="115"/>
      <c r="E3" s="115"/>
      <c r="S3" s="26" t="str">
        <f>"Quelle: "&amp;Daten!B3</f>
        <v>Quelle: Umweltbundesamt, Daten und Rechenmodell TREMOD, Version 6.71B (11/2025)</v>
      </c>
    </row>
    <row r="4" spans="1:19" ht="29.25" customHeight="1" x14ac:dyDescent="0.2">
      <c r="A4" s="45" t="s">
        <v>3</v>
      </c>
      <c r="B4" s="114" t="s">
        <v>31</v>
      </c>
      <c r="C4" s="115"/>
      <c r="D4" s="115"/>
      <c r="E4" s="115"/>
    </row>
    <row r="5" spans="1:19" x14ac:dyDescent="0.2">
      <c r="A5" s="45" t="s">
        <v>8</v>
      </c>
      <c r="B5" s="110" t="s">
        <v>13</v>
      </c>
      <c r="C5" s="111"/>
      <c r="D5" s="111"/>
      <c r="E5" s="111"/>
    </row>
    <row r="6" spans="1:19" x14ac:dyDescent="0.2">
      <c r="A6" s="46" t="s">
        <v>9</v>
      </c>
      <c r="B6" s="112"/>
      <c r="C6" s="113"/>
      <c r="D6" s="113"/>
      <c r="E6" s="113"/>
    </row>
    <row r="8" spans="1:19" ht="13.5" x14ac:dyDescent="0.25">
      <c r="A8" s="15"/>
      <c r="B8" s="15"/>
      <c r="C8" s="14"/>
      <c r="D8" s="16"/>
      <c r="E8" s="16"/>
    </row>
    <row r="9" spans="1:19" ht="36.75" customHeight="1" x14ac:dyDescent="0.25">
      <c r="A9" s="14"/>
      <c r="B9" s="47"/>
      <c r="C9" s="48" t="s">
        <v>11</v>
      </c>
      <c r="D9" s="48" t="s">
        <v>12</v>
      </c>
      <c r="E9" s="48" t="s">
        <v>10</v>
      </c>
      <c r="F9" s="48" t="s">
        <v>17</v>
      </c>
      <c r="G9" s="48" t="s">
        <v>18</v>
      </c>
      <c r="H9" s="48" t="s">
        <v>19</v>
      </c>
      <c r="I9" s="7"/>
      <c r="J9" s="7"/>
      <c r="K9" s="7"/>
      <c r="L9" s="7"/>
      <c r="M9" s="7"/>
      <c r="N9" s="7"/>
      <c r="O9" s="7"/>
      <c r="P9" s="7"/>
      <c r="Q9" s="7"/>
    </row>
    <row r="10" spans="1:19" ht="15" customHeight="1" x14ac:dyDescent="0.2">
      <c r="A10" s="77"/>
      <c r="B10" s="35">
        <v>1995</v>
      </c>
      <c r="C10" s="74">
        <f>Berechnung1!J6</f>
        <v>875.55187729793943</v>
      </c>
      <c r="D10" s="74">
        <f>Berechnung1!J38</f>
        <v>2184.4850816633734</v>
      </c>
      <c r="E10" s="72">
        <f>C10+D10</f>
        <v>3060.0369589613128</v>
      </c>
      <c r="F10" s="53">
        <v>100</v>
      </c>
      <c r="G10" s="36">
        <f>C10/E10*100</f>
        <v>28.612460863712357</v>
      </c>
      <c r="H10" s="54">
        <f>D10/E10*100</f>
        <v>71.387539136287643</v>
      </c>
      <c r="I10" s="49"/>
    </row>
    <row r="11" spans="1:19" ht="15" customHeight="1" x14ac:dyDescent="0.2">
      <c r="A11" s="77"/>
      <c r="B11" s="37"/>
      <c r="C11" s="79">
        <f>Berechnung1!J7</f>
        <v>896.91075901954503</v>
      </c>
      <c r="D11" s="75">
        <f>Berechnung1!J39</f>
        <v>2205.5240967511127</v>
      </c>
      <c r="E11" s="73">
        <f t="shared" ref="E11:E26" si="0">C11+D11</f>
        <v>3102.4348557706576</v>
      </c>
      <c r="F11" s="56">
        <f>E11/$E$10*100</f>
        <v>101.38553544868741</v>
      </c>
      <c r="G11" s="38">
        <f t="shared" ref="G11:G33" si="1">C11/E11*100</f>
        <v>28.909898215952989</v>
      </c>
      <c r="H11" s="57">
        <f t="shared" ref="H11:H33" si="2">D11/E11*100</f>
        <v>71.090101784047008</v>
      </c>
      <c r="I11" s="49"/>
    </row>
    <row r="12" spans="1:19" ht="15" customHeight="1" x14ac:dyDescent="0.2">
      <c r="A12" s="77"/>
      <c r="B12" s="35"/>
      <c r="C12" s="74">
        <f>Berechnung1!J8</f>
        <v>939.59657326343893</v>
      </c>
      <c r="D12" s="74">
        <f>Berechnung1!J40</f>
        <v>2197.7178778740772</v>
      </c>
      <c r="E12" s="72">
        <f t="shared" si="0"/>
        <v>3137.3144511375162</v>
      </c>
      <c r="F12" s="53">
        <f t="shared" ref="F12:F30" si="3">E12/$E$10*100</f>
        <v>102.5253777393079</v>
      </c>
      <c r="G12" s="36">
        <f t="shared" si="1"/>
        <v>29.949072300443564</v>
      </c>
      <c r="H12" s="54">
        <f t="shared" si="2"/>
        <v>70.050927699556425</v>
      </c>
      <c r="I12" s="49"/>
    </row>
    <row r="13" spans="1:19" ht="15" customHeight="1" x14ac:dyDescent="0.2">
      <c r="A13" s="77"/>
      <c r="B13" s="37"/>
      <c r="C13" s="79">
        <f>Berechnung1!J9</f>
        <v>956.10641174695593</v>
      </c>
      <c r="D13" s="75">
        <f>Berechnung1!J41</f>
        <v>2230.5867681220257</v>
      </c>
      <c r="E13" s="73">
        <f t="shared" si="0"/>
        <v>3186.6931798689816</v>
      </c>
      <c r="F13" s="56">
        <f t="shared" si="3"/>
        <v>104.13904219479298</v>
      </c>
      <c r="G13" s="38">
        <f t="shared" si="1"/>
        <v>30.003089653779142</v>
      </c>
      <c r="H13" s="57">
        <f t="shared" si="2"/>
        <v>69.996910346220858</v>
      </c>
      <c r="I13" s="49"/>
    </row>
    <row r="14" spans="1:19" ht="15" customHeight="1" x14ac:dyDescent="0.2">
      <c r="A14" s="77"/>
      <c r="B14" s="35"/>
      <c r="C14" s="74">
        <f>Berechnung1!J10</f>
        <v>1001.0914352267773</v>
      </c>
      <c r="D14" s="74">
        <f>Berechnung1!J42</f>
        <v>2283.8966695004856</v>
      </c>
      <c r="E14" s="72">
        <f t="shared" si="0"/>
        <v>3284.9881047272629</v>
      </c>
      <c r="F14" s="53">
        <f t="shared" si="3"/>
        <v>107.35125584373029</v>
      </c>
      <c r="G14" s="36">
        <f t="shared" si="1"/>
        <v>30.474735472745135</v>
      </c>
      <c r="H14" s="54">
        <f t="shared" si="2"/>
        <v>69.525264527254862</v>
      </c>
      <c r="I14" s="49"/>
    </row>
    <row r="15" spans="1:19" ht="15" customHeight="1" x14ac:dyDescent="0.2">
      <c r="A15" s="77"/>
      <c r="B15" s="37">
        <v>2000</v>
      </c>
      <c r="C15" s="79">
        <f>Berechnung1!J11</f>
        <v>1024.9750744788796</v>
      </c>
      <c r="D15" s="75">
        <f>Berechnung1!J43</f>
        <v>2298.5615287519445</v>
      </c>
      <c r="E15" s="73">
        <f t="shared" si="0"/>
        <v>3323.5366032308239</v>
      </c>
      <c r="F15" s="56">
        <f t="shared" si="3"/>
        <v>108.61099548153668</v>
      </c>
      <c r="G15" s="38">
        <f t="shared" si="1"/>
        <v>30.839891261690845</v>
      </c>
      <c r="H15" s="57">
        <f t="shared" si="2"/>
        <v>69.160108738309162</v>
      </c>
      <c r="I15" s="49"/>
    </row>
    <row r="16" spans="1:19" ht="15" customHeight="1" x14ac:dyDescent="0.2">
      <c r="A16" s="77"/>
      <c r="B16" s="35"/>
      <c r="C16" s="74">
        <f>Berechnung1!J12</f>
        <v>1035.4503972166215</v>
      </c>
      <c r="D16" s="74">
        <f>Berechnung1!J44</f>
        <v>2319.2409338045577</v>
      </c>
      <c r="E16" s="72">
        <f t="shared" si="0"/>
        <v>3354.6913310211794</v>
      </c>
      <c r="F16" s="53">
        <f t="shared" si="3"/>
        <v>109.62911154379921</v>
      </c>
      <c r="G16" s="36">
        <f t="shared" si="1"/>
        <v>30.865742777635131</v>
      </c>
      <c r="H16" s="54">
        <f t="shared" si="2"/>
        <v>69.134257222364852</v>
      </c>
      <c r="I16" s="49"/>
    </row>
    <row r="17" spans="1:9" ht="15" customHeight="1" x14ac:dyDescent="0.2">
      <c r="A17" s="77"/>
      <c r="B17" s="37"/>
      <c r="C17" s="79">
        <f>Berechnung1!J13</f>
        <v>1032.354292930617</v>
      </c>
      <c r="D17" s="75">
        <f>Berechnung1!J45</f>
        <v>2321.8801898713887</v>
      </c>
      <c r="E17" s="73">
        <f t="shared" si="0"/>
        <v>3354.2344828020059</v>
      </c>
      <c r="F17" s="56">
        <f t="shared" si="3"/>
        <v>109.61418204375394</v>
      </c>
      <c r="G17" s="38">
        <f t="shared" si="1"/>
        <v>30.77764235695966</v>
      </c>
      <c r="H17" s="57">
        <f t="shared" si="2"/>
        <v>69.22235764304034</v>
      </c>
      <c r="I17" s="49"/>
    </row>
    <row r="18" spans="1:9" ht="15" customHeight="1" x14ac:dyDescent="0.2">
      <c r="A18" s="77"/>
      <c r="B18" s="35"/>
      <c r="C18" s="74">
        <f>Berechnung1!J14</f>
        <v>1039.7743494598028</v>
      </c>
      <c r="D18" s="74">
        <f>Berechnung1!J46</f>
        <v>2309.1900915060146</v>
      </c>
      <c r="E18" s="72">
        <f t="shared" si="0"/>
        <v>3348.9644409658176</v>
      </c>
      <c r="F18" s="53">
        <f t="shared" si="3"/>
        <v>109.44196053444327</v>
      </c>
      <c r="G18" s="36">
        <f t="shared" si="1"/>
        <v>31.047637793369319</v>
      </c>
      <c r="H18" s="54">
        <f t="shared" si="2"/>
        <v>68.952362206630667</v>
      </c>
      <c r="I18" s="49"/>
    </row>
    <row r="19" spans="1:9" ht="15" customHeight="1" x14ac:dyDescent="0.2">
      <c r="A19" s="77"/>
      <c r="B19" s="37"/>
      <c r="C19" s="79">
        <f>Berechnung1!J15</f>
        <v>1057.5255154864567</v>
      </c>
      <c r="D19" s="75">
        <f>Berechnung1!J47</f>
        <v>2363.0695750823065</v>
      </c>
      <c r="E19" s="73">
        <f t="shared" si="0"/>
        <v>3420.5950905687632</v>
      </c>
      <c r="F19" s="56">
        <f t="shared" si="3"/>
        <v>111.78280316358781</v>
      </c>
      <c r="G19" s="38">
        <f t="shared" si="1"/>
        <v>30.916419145962564</v>
      </c>
      <c r="H19" s="57">
        <f t="shared" si="2"/>
        <v>69.083580854037436</v>
      </c>
      <c r="I19" s="49"/>
    </row>
    <row r="20" spans="1:9" ht="15" customHeight="1" x14ac:dyDescent="0.2">
      <c r="A20" s="77"/>
      <c r="B20" s="35">
        <v>2005</v>
      </c>
      <c r="C20" s="74">
        <f>Berechnung1!J16</f>
        <v>1066.6451804648111</v>
      </c>
      <c r="D20" s="74">
        <f>Berechnung1!J48</f>
        <v>2346.4654008591424</v>
      </c>
      <c r="E20" s="72">
        <f t="shared" si="0"/>
        <v>3413.1105813239537</v>
      </c>
      <c r="F20" s="53">
        <f t="shared" si="3"/>
        <v>111.53821431236852</v>
      </c>
      <c r="G20" s="36">
        <f t="shared" si="1"/>
        <v>31.251409968998335</v>
      </c>
      <c r="H20" s="54">
        <f t="shared" si="2"/>
        <v>68.748590031001655</v>
      </c>
      <c r="I20" s="49"/>
    </row>
    <row r="21" spans="1:9" ht="15" customHeight="1" x14ac:dyDescent="0.2">
      <c r="A21" s="77"/>
      <c r="B21" s="37"/>
      <c r="C21" s="79">
        <f>Berechnung1!J17</f>
        <v>1137.7630245378371</v>
      </c>
      <c r="D21" s="75">
        <f>Berechnung1!J49</f>
        <v>2363.9498131872228</v>
      </c>
      <c r="E21" s="73">
        <f t="shared" si="0"/>
        <v>3501.7128377250601</v>
      </c>
      <c r="F21" s="56">
        <f t="shared" si="3"/>
        <v>114.4336779158925</v>
      </c>
      <c r="G21" s="38">
        <f t="shared" si="1"/>
        <v>32.491614168939158</v>
      </c>
      <c r="H21" s="57">
        <f t="shared" si="2"/>
        <v>67.508385831060835</v>
      </c>
    </row>
    <row r="22" spans="1:9" ht="15" customHeight="1" x14ac:dyDescent="0.2">
      <c r="A22" s="77"/>
      <c r="B22" s="35"/>
      <c r="C22" s="74">
        <f>Berechnung1!J18</f>
        <v>1176.451302929102</v>
      </c>
      <c r="D22" s="74">
        <f>Berechnung1!J50</f>
        <v>2382.1984205797735</v>
      </c>
      <c r="E22" s="72">
        <f t="shared" si="0"/>
        <v>3558.6497235088755</v>
      </c>
      <c r="F22" s="53">
        <f t="shared" si="3"/>
        <v>116.29433798462388</v>
      </c>
      <c r="G22" s="36">
        <f t="shared" si="1"/>
        <v>33.058923870964897</v>
      </c>
      <c r="H22" s="54">
        <f t="shared" si="2"/>
        <v>66.94107612903511</v>
      </c>
    </row>
    <row r="23" spans="1:9" ht="15" customHeight="1" x14ac:dyDescent="0.2">
      <c r="A23" s="77"/>
      <c r="B23" s="37"/>
      <c r="C23" s="79">
        <f>Berechnung1!J19</f>
        <v>1150.6435526042912</v>
      </c>
      <c r="D23" s="75">
        <f>Berechnung1!J51</f>
        <v>2356.4193817694877</v>
      </c>
      <c r="E23" s="73">
        <f t="shared" si="0"/>
        <v>3507.0629343737792</v>
      </c>
      <c r="F23" s="56">
        <f t="shared" si="3"/>
        <v>114.60851556394938</v>
      </c>
      <c r="G23" s="38">
        <f t="shared" si="1"/>
        <v>32.809321478850222</v>
      </c>
      <c r="H23" s="57">
        <f t="shared" si="2"/>
        <v>67.190678521149778</v>
      </c>
    </row>
    <row r="24" spans="1:9" ht="15" customHeight="1" x14ac:dyDescent="0.2">
      <c r="A24" s="77"/>
      <c r="B24" s="35"/>
      <c r="C24" s="74">
        <f>Berechnung1!J20</f>
        <v>1049.4290895356</v>
      </c>
      <c r="D24" s="74">
        <f>Berechnung1!J52</f>
        <v>2358.3207126297375</v>
      </c>
      <c r="E24" s="72">
        <f t="shared" si="0"/>
        <v>3407.7498021653373</v>
      </c>
      <c r="F24" s="53">
        <f t="shared" si="3"/>
        <v>111.36302756689744</v>
      </c>
      <c r="G24" s="36">
        <f t="shared" si="1"/>
        <v>30.795367924862806</v>
      </c>
      <c r="H24" s="54">
        <f t="shared" si="2"/>
        <v>69.204632075137198</v>
      </c>
    </row>
    <row r="25" spans="1:9" ht="15" customHeight="1" x14ac:dyDescent="0.2">
      <c r="A25" s="77"/>
      <c r="B25" s="37">
        <v>2010</v>
      </c>
      <c r="C25" s="79">
        <f>Berechnung1!J21</f>
        <v>1145.6238349400305</v>
      </c>
      <c r="D25" s="75">
        <f>Berechnung1!J53</f>
        <v>2409.71482985993</v>
      </c>
      <c r="E25" s="73">
        <f t="shared" si="0"/>
        <v>3555.3386647999605</v>
      </c>
      <c r="F25" s="56">
        <f t="shared" si="3"/>
        <v>116.18613475854131</v>
      </c>
      <c r="G25" s="38">
        <f t="shared" si="1"/>
        <v>32.222635955398879</v>
      </c>
      <c r="H25" s="57">
        <f t="shared" si="2"/>
        <v>67.777364044601114</v>
      </c>
    </row>
    <row r="26" spans="1:9" ht="15" customHeight="1" x14ac:dyDescent="0.2">
      <c r="A26" s="77"/>
      <c r="B26" s="35"/>
      <c r="C26" s="74">
        <f>Berechnung1!J22</f>
        <v>1164.5854766470052</v>
      </c>
      <c r="D26" s="74">
        <f>Berechnung1!J54</f>
        <v>2434.0259067789943</v>
      </c>
      <c r="E26" s="72">
        <f t="shared" si="0"/>
        <v>3598.6113834259995</v>
      </c>
      <c r="F26" s="53">
        <f t="shared" si="3"/>
        <v>117.60025881019092</v>
      </c>
      <c r="G26" s="36">
        <f t="shared" si="1"/>
        <v>32.362079495738172</v>
      </c>
      <c r="H26" s="54">
        <f t="shared" si="2"/>
        <v>67.637920504261828</v>
      </c>
    </row>
    <row r="27" spans="1:9" ht="15" customHeight="1" x14ac:dyDescent="0.2">
      <c r="A27" s="77"/>
      <c r="B27" s="37"/>
      <c r="C27" s="79">
        <f>Berechnung1!J23</f>
        <v>1135.2465338935865</v>
      </c>
      <c r="D27" s="75">
        <f>Berechnung1!J55</f>
        <v>2419.4007756314932</v>
      </c>
      <c r="E27" s="73">
        <f t="shared" ref="E27:E29" si="4">C27+D27</f>
        <v>3554.6473095250794</v>
      </c>
      <c r="F27" s="56">
        <f t="shared" si="3"/>
        <v>116.16354172178545</v>
      </c>
      <c r="G27" s="38">
        <f t="shared" si="1"/>
        <v>31.936966878586382</v>
      </c>
      <c r="H27" s="57">
        <f t="shared" si="2"/>
        <v>68.063033121413625</v>
      </c>
    </row>
    <row r="28" spans="1:9" ht="15" customHeight="1" x14ac:dyDescent="0.2">
      <c r="A28" s="77"/>
      <c r="B28" s="35"/>
      <c r="C28" s="74">
        <f>Berechnung1!J24</f>
        <v>1131.3299932565249</v>
      </c>
      <c r="D28" s="74">
        <f>Berechnung1!J56</f>
        <v>2400.5135925532841</v>
      </c>
      <c r="E28" s="72">
        <f t="shared" si="4"/>
        <v>3531.8435858098092</v>
      </c>
      <c r="F28" s="53">
        <f t="shared" si="3"/>
        <v>115.41833099325194</v>
      </c>
      <c r="G28" s="36">
        <f t="shared" si="1"/>
        <v>32.032279056806665</v>
      </c>
      <c r="H28" s="54">
        <f t="shared" si="2"/>
        <v>67.967720943193328</v>
      </c>
    </row>
    <row r="29" spans="1:9" ht="15" customHeight="1" x14ac:dyDescent="0.2">
      <c r="A29" s="77"/>
      <c r="B29" s="37"/>
      <c r="C29" s="79">
        <f>Berechnung1!J25</f>
        <v>1152.9977956754751</v>
      </c>
      <c r="D29" s="75">
        <f>Berechnung1!J57</f>
        <v>2424.9756707560273</v>
      </c>
      <c r="E29" s="73">
        <f t="shared" si="4"/>
        <v>3577.9734664315024</v>
      </c>
      <c r="F29" s="56">
        <f t="shared" si="3"/>
        <v>116.92582522421546</v>
      </c>
      <c r="G29" s="38">
        <f t="shared" si="1"/>
        <v>32.224883904055872</v>
      </c>
      <c r="H29" s="57">
        <f t="shared" si="2"/>
        <v>67.775116095944128</v>
      </c>
    </row>
    <row r="30" spans="1:9" ht="15" customHeight="1" x14ac:dyDescent="0.2">
      <c r="A30" s="77"/>
      <c r="B30" s="35">
        <v>2015</v>
      </c>
      <c r="C30" s="74">
        <f>Berechnung1!J26</f>
        <v>1169.0759717196045</v>
      </c>
      <c r="D30" s="74">
        <f>Berechnung1!J58</f>
        <v>2444.127701316464</v>
      </c>
      <c r="E30" s="72">
        <f t="shared" ref="E30:E33" si="5">C30+D30</f>
        <v>3613.2036730360687</v>
      </c>
      <c r="F30" s="53">
        <f t="shared" si="3"/>
        <v>118.07712526003348</v>
      </c>
      <c r="G30" s="36">
        <f t="shared" si="1"/>
        <v>32.355662107950437</v>
      </c>
      <c r="H30" s="54">
        <f t="shared" si="2"/>
        <v>67.644337892049563</v>
      </c>
    </row>
    <row r="31" spans="1:9" ht="15" customHeight="1" x14ac:dyDescent="0.2">
      <c r="A31" s="77"/>
      <c r="B31" s="37"/>
      <c r="C31" s="79">
        <f>Berechnung1!J27</f>
        <v>1193.6248867681115</v>
      </c>
      <c r="D31" s="75">
        <f>Berechnung1!J59</f>
        <v>2468.4500388483943</v>
      </c>
      <c r="E31" s="73">
        <f t="shared" si="5"/>
        <v>3662.0749256165059</v>
      </c>
      <c r="F31" s="56">
        <f t="shared" ref="F31:F35" si="6">E31/$E$10*100</f>
        <v>119.6742057278794</v>
      </c>
      <c r="G31" s="38">
        <f t="shared" si="1"/>
        <v>32.594223521168573</v>
      </c>
      <c r="H31" s="57">
        <f t="shared" si="2"/>
        <v>67.405776478831442</v>
      </c>
    </row>
    <row r="32" spans="1:9" ht="15" customHeight="1" x14ac:dyDescent="0.2">
      <c r="A32" s="77"/>
      <c r="B32" s="35"/>
      <c r="C32" s="74">
        <f>Berechnung1!J28</f>
        <v>1222.8739765508085</v>
      </c>
      <c r="D32" s="74">
        <f>Berechnung1!J60</f>
        <v>2486.5900353565039</v>
      </c>
      <c r="E32" s="72">
        <f t="shared" si="5"/>
        <v>3709.4640119073124</v>
      </c>
      <c r="F32" s="53">
        <f t="shared" si="6"/>
        <v>121.22284997389177</v>
      </c>
      <c r="G32" s="36">
        <f t="shared" si="1"/>
        <v>32.966325394326653</v>
      </c>
      <c r="H32" s="54">
        <f t="shared" si="2"/>
        <v>67.033674605673355</v>
      </c>
    </row>
    <row r="33" spans="1:8" ht="15" customHeight="1" x14ac:dyDescent="0.2">
      <c r="A33" s="77"/>
      <c r="B33" s="37"/>
      <c r="C33" s="79">
        <f>Berechnung1!J29</f>
        <v>1242.8501824433768</v>
      </c>
      <c r="D33" s="75">
        <f>Berechnung1!J61</f>
        <v>2491.2945827429003</v>
      </c>
      <c r="E33" s="73">
        <f t="shared" si="5"/>
        <v>3734.1447651862773</v>
      </c>
      <c r="F33" s="56">
        <f t="shared" si="6"/>
        <v>122.02940079696884</v>
      </c>
      <c r="G33" s="55">
        <f t="shared" si="1"/>
        <v>33.283395813428712</v>
      </c>
      <c r="H33" s="58">
        <f t="shared" si="2"/>
        <v>66.716604186571288</v>
      </c>
    </row>
    <row r="34" spans="1:8" ht="15" customHeight="1" x14ac:dyDescent="0.2">
      <c r="A34" s="77"/>
      <c r="B34" s="35"/>
      <c r="C34" s="74">
        <f>Berechnung1!J30</f>
        <v>1317.9709287231371</v>
      </c>
      <c r="D34" s="74">
        <f>Berechnung1!J62</f>
        <v>2616.093362666943</v>
      </c>
      <c r="E34" s="87">
        <f t="shared" ref="E34:E36" si="7">C34+D34</f>
        <v>3934.0642913900801</v>
      </c>
      <c r="F34" s="67">
        <f t="shared" si="6"/>
        <v>128.56263973770575</v>
      </c>
      <c r="G34" s="68">
        <f t="shared" ref="G34" si="8">C34/E34*100</f>
        <v>33.5015096628591</v>
      </c>
      <c r="H34" s="69">
        <f t="shared" ref="H34" si="9">D34/E34*100</f>
        <v>66.498490337140908</v>
      </c>
    </row>
    <row r="35" spans="1:8" ht="15" customHeight="1" x14ac:dyDescent="0.2">
      <c r="A35" s="77"/>
      <c r="B35" s="37">
        <v>2020</v>
      </c>
      <c r="C35" s="79">
        <f>Berechnung1!J31</f>
        <v>1248.8628176124248</v>
      </c>
      <c r="D35" s="75">
        <f>Berechnung1!J63</f>
        <v>2003.5750006721062</v>
      </c>
      <c r="E35" s="73">
        <f t="shared" si="7"/>
        <v>3252.4378182845312</v>
      </c>
      <c r="F35" s="56">
        <f t="shared" si="6"/>
        <v>106.28753384039278</v>
      </c>
      <c r="G35" s="56">
        <f t="shared" ref="G35" si="10">C35/E35*100</f>
        <v>38.397746164171899</v>
      </c>
      <c r="H35" s="58">
        <f t="shared" ref="H35" si="11">D35/E35*100</f>
        <v>61.602253835828094</v>
      </c>
    </row>
    <row r="36" spans="1:8" ht="15" customHeight="1" x14ac:dyDescent="0.2">
      <c r="A36" s="77"/>
      <c r="B36" s="35"/>
      <c r="C36" s="74">
        <f>Berechnung1!J32</f>
        <v>1310.3128857607717</v>
      </c>
      <c r="D36" s="74">
        <f>Berechnung1!J64</f>
        <v>2050.5147411210733</v>
      </c>
      <c r="E36" s="87">
        <f t="shared" si="7"/>
        <v>3360.8276268818449</v>
      </c>
      <c r="F36" s="53">
        <f t="shared" ref="F36" si="12">E36/$E$10*100</f>
        <v>109.82964166624416</v>
      </c>
      <c r="G36" s="53">
        <f t="shared" ref="G36" si="13">C36/E36*100</f>
        <v>38.987803934963246</v>
      </c>
      <c r="H36" s="84">
        <f t="shared" ref="H36" si="14">D36/E36*100</f>
        <v>61.012196065036761</v>
      </c>
    </row>
    <row r="37" spans="1:8" ht="15" customHeight="1" x14ac:dyDescent="0.2">
      <c r="A37" s="77"/>
      <c r="B37" s="37"/>
      <c r="C37" s="79">
        <f>Berechnung1!J33</f>
        <v>1278.137441145378</v>
      </c>
      <c r="D37" s="75">
        <f>Berechnung1!J65</f>
        <v>2189.3567267988119</v>
      </c>
      <c r="E37" s="73">
        <f>D37+C37</f>
        <v>3467.4941679441899</v>
      </c>
      <c r="F37" s="56">
        <f>E37/$E$10*100</f>
        <v>113.31543423976105</v>
      </c>
      <c r="G37" s="56">
        <f t="shared" ref="G37:G38" si="15">C37/E37*100</f>
        <v>36.86055056591951</v>
      </c>
      <c r="H37" s="58">
        <f t="shared" ref="H37:H38" si="16">D37/E37*100</f>
        <v>63.139449434080497</v>
      </c>
    </row>
    <row r="38" spans="1:8" x14ac:dyDescent="0.2">
      <c r="B38" s="35"/>
      <c r="C38" s="74">
        <f>Berechnung1!J34</f>
        <v>1231.3404031725049</v>
      </c>
      <c r="D38" s="74">
        <f>Berechnung1!J66</f>
        <v>2270.2801184490272</v>
      </c>
      <c r="E38" s="87">
        <f t="shared" ref="E38" si="17">C38+D38</f>
        <v>3501.6205216215321</v>
      </c>
      <c r="F38" s="53">
        <f t="shared" ref="F38" si="18">E38/$E$10*100</f>
        <v>114.43066108620168</v>
      </c>
      <c r="G38" s="53">
        <f t="shared" si="15"/>
        <v>35.164872823006391</v>
      </c>
      <c r="H38" s="84">
        <f t="shared" si="16"/>
        <v>64.835127176993595</v>
      </c>
    </row>
    <row r="39" spans="1:8" x14ac:dyDescent="0.2">
      <c r="B39" s="37"/>
      <c r="C39" s="79">
        <f>Berechnung1!J35</f>
        <v>1205.6906873834675</v>
      </c>
      <c r="D39" s="75">
        <f>Berechnung1!J67</f>
        <v>2248.2403805979147</v>
      </c>
      <c r="E39" s="73">
        <f>D39+C39</f>
        <v>3453.9310679813825</v>
      </c>
      <c r="F39" s="56">
        <f>E39/$E$10*100</f>
        <v>112.8722010322964</v>
      </c>
      <c r="G39" s="56">
        <f t="shared" ref="G39" si="19">C39/E39*100</f>
        <v>34.907780834436927</v>
      </c>
      <c r="H39" s="58">
        <f t="shared" ref="H39" si="20">D39/E39*100</f>
        <v>65.092219165563066</v>
      </c>
    </row>
    <row r="40" spans="1:8" ht="15.75" customHeight="1" x14ac:dyDescent="0.2">
      <c r="A40" s="51"/>
      <c r="B40" s="35">
        <v>2025</v>
      </c>
      <c r="C40" s="74" t="e">
        <f>NA()</f>
        <v>#N/A</v>
      </c>
      <c r="D40" s="74" t="e">
        <f>NA()</f>
        <v>#N/A</v>
      </c>
      <c r="E40" s="74" t="e">
        <f>NA()</f>
        <v>#N/A</v>
      </c>
      <c r="F40" s="74" t="e">
        <f>NA()</f>
        <v>#N/A</v>
      </c>
      <c r="G40" s="74" t="e">
        <f>NA()</f>
        <v>#N/A</v>
      </c>
      <c r="H40" s="74" t="e">
        <f>NA()</f>
        <v>#N/A</v>
      </c>
    </row>
    <row r="42" spans="1:8" x14ac:dyDescent="0.2">
      <c r="E42" s="25">
        <f>D39/E39*100</f>
        <v>65.092219165563066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I9:Q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E37:E3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3" sqref="P1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0.85546875" style="1" customWidth="1"/>
    <col min="12" max="12" width="1.7109375" style="1" customWidth="1"/>
    <col min="13" max="13" width="14" style="1" customWidth="1"/>
    <col min="14" max="14" width="2" style="1" customWidth="1"/>
    <col min="15" max="15" width="7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0"/>
      <c r="Q2" s="117" t="s">
        <v>7</v>
      </c>
      <c r="R2" s="118"/>
      <c r="S2" s="118"/>
      <c r="T2" s="118"/>
      <c r="U2" s="118"/>
      <c r="V2" s="118"/>
      <c r="W2" s="118"/>
      <c r="X2" s="118"/>
      <c r="Y2" s="119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0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0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0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2"/>
      <c r="C6" s="4"/>
      <c r="O6" s="30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2"/>
      <c r="C7" s="4"/>
      <c r="O7" s="30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2"/>
      <c r="C8" s="4"/>
      <c r="O8" s="30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2"/>
      <c r="C9" s="4"/>
      <c r="O9" s="30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2"/>
      <c r="C10" s="4"/>
      <c r="O10" s="30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2"/>
      <c r="C11" s="4"/>
      <c r="O11" s="30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2"/>
      <c r="C12" s="4"/>
      <c r="O12" s="30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2"/>
      <c r="C13" s="4"/>
      <c r="O13" s="30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2"/>
      <c r="C14" s="4"/>
      <c r="O14" s="30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2"/>
      <c r="C15" s="4"/>
      <c r="O15" s="30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2"/>
      <c r="C16" s="4"/>
      <c r="O16" s="30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2"/>
      <c r="C17" s="4"/>
      <c r="O17" s="3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2"/>
      <c r="C18" s="4"/>
      <c r="O18" s="3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45.75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4.25" customHeight="1" x14ac:dyDescent="0.2">
      <c r="A20" s="43"/>
      <c r="B20" s="33"/>
      <c r="C20" s="31"/>
      <c r="D20" s="32"/>
      <c r="E20" s="44"/>
      <c r="F20" s="32"/>
      <c r="G20" s="44"/>
      <c r="H20" s="32"/>
      <c r="I20" s="44"/>
      <c r="J20" s="32"/>
      <c r="K20" s="44"/>
      <c r="L20" s="32"/>
      <c r="M20" s="44"/>
      <c r="N20" s="33"/>
      <c r="O20" s="34"/>
    </row>
    <row r="21" spans="1:25" ht="3.75" customHeight="1" x14ac:dyDescent="0.2">
      <c r="A21" s="39"/>
      <c r="B21" s="11"/>
      <c r="C21" s="12"/>
      <c r="D21" s="13"/>
      <c r="E21" s="27"/>
      <c r="F21" s="13"/>
      <c r="G21" s="27"/>
      <c r="H21" s="13"/>
      <c r="I21" s="27"/>
      <c r="J21" s="13"/>
      <c r="K21" s="27"/>
      <c r="L21" s="13"/>
      <c r="M21" s="27"/>
      <c r="N21" s="11"/>
    </row>
    <row r="22" spans="1:25" ht="9" customHeight="1" x14ac:dyDescent="0.2">
      <c r="A22" s="39"/>
      <c r="B22" s="11"/>
      <c r="C22" s="12"/>
      <c r="D22" s="13"/>
      <c r="E22" s="120"/>
      <c r="F22" s="13"/>
      <c r="G22" s="120"/>
      <c r="H22" s="13"/>
      <c r="I22" s="120"/>
      <c r="J22" s="13"/>
      <c r="K22" s="120"/>
      <c r="L22" s="13"/>
      <c r="M22" s="120"/>
      <c r="N22" s="11"/>
    </row>
    <row r="23" spans="1:25" ht="9" customHeight="1" x14ac:dyDescent="0.2">
      <c r="A23" s="39"/>
      <c r="B23" s="11"/>
      <c r="C23" s="12"/>
      <c r="D23" s="13"/>
      <c r="E23" s="120"/>
      <c r="F23" s="13"/>
      <c r="G23" s="120"/>
      <c r="H23" s="13"/>
      <c r="I23" s="120"/>
      <c r="J23" s="13"/>
      <c r="K23" s="120"/>
      <c r="L23" s="13"/>
      <c r="M23" s="120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>
      <c r="I25" s="78"/>
    </row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2017-04-06T08:53:34Z</cp:lastPrinted>
  <dcterms:created xsi:type="dcterms:W3CDTF">2010-08-25T11:28:54Z</dcterms:created>
  <dcterms:modified xsi:type="dcterms:W3CDTF">2026-05-04T12:12:10Z</dcterms:modified>
</cp:coreProperties>
</file>