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4/"/>
    </mc:Choice>
  </mc:AlternateContent>
  <xr:revisionPtr revIDLastSave="96" documentId="11_6FF9BE9ADEF0A225A51600EBD45B4A1045C46BE3" xr6:coauthVersionLast="45" xr6:coauthVersionMax="46" xr10:uidLastSave="{630EDEE0-CE50-4C28-8B93-B6CD5C4986A6}"/>
  <bookViews>
    <workbookView xWindow="-15" yWindow="0" windowWidth="28830" windowHeight="15735" xr2:uid="{00000000-000D-0000-FFFF-FFFF00000000}"/>
  </bookViews>
  <sheets>
    <sheet name="Energetische Bewertung" sheetId="1" r:id="rId1"/>
    <sheet name="Monatlicher Energieverbrauch" sheetId="3" r:id="rId2"/>
  </sheets>
  <externalReferences>
    <externalReference r:id="rId3"/>
  </externalReferences>
  <definedNames>
    <definedName name="Beschriftung">OFFSET([1]Daten!$B$10,0,0,COUNTA([1]Daten!$B$10:$B$24),-1)</definedName>
    <definedName name="Daten01">OFFSET([1]Daten!$C$10,0,0,COUNTA([1]Daten!$C$10:$C$24),-1)</definedName>
    <definedName name="Daten02">OFFSET([1]Daten!$D$10,0,0,COUNTA([1]Daten!$D$10:$D$24),-1)</definedName>
    <definedName name="Daten03">OFFSET([1]Daten!$E$10,0,0,COUNTA([1]Daten!$E$10:$E$24),-1)</definedName>
    <definedName name="Daten04">OFFSET([1]Daten!$F$10,0,0,COUNTA([1]Daten!$F$10:$F$24),-1)</definedName>
    <definedName name="Daten05">OFFSET([1]Daten!$G$10,0,0,COUNTA([1]Daten!$G$10:$G$24),-1)</definedName>
    <definedName name="Daten06">OFFSET([1]Daten!$H$10,0,0,COUNTA([1]Daten!$H$10:$H$24),-1)</definedName>
    <definedName name="Daten07">OFFSET([1]Daten!$I$10,0,0,COUNTA([1]Daten!$I$10:$I$24),-1)</definedName>
    <definedName name="Daten08">OFFSET([1]Daten!$J$10,0,0,COUNTA([1]Daten!$J$10:$J$24),-1)</definedName>
    <definedName name="Daten09">OFFSET([1]Daten!$K$10,0,0,COUNTA([1]Daten!$K$10:$K$24),-1)</definedName>
    <definedName name="Daten10">OFFSET([1]Daten!$L$10,0,0,COUNTA([1]Daten!$L$10:$L$24),-1)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G5" i="1" l="1"/>
  <c r="G6" i="1"/>
  <c r="L13" i="1" l="1"/>
  <c r="J13" i="1"/>
  <c r="N13" i="1"/>
  <c r="J14" i="1"/>
  <c r="M14" i="1" l="1"/>
  <c r="L14" i="1"/>
  <c r="N14" i="1"/>
  <c r="M13" i="1"/>
  <c r="F5" i="1" l="1"/>
  <c r="J12" i="1"/>
  <c r="J11" i="1"/>
  <c r="M11" i="1" l="1"/>
  <c r="N11" i="1"/>
  <c r="D6" i="1"/>
  <c r="L11" i="1"/>
  <c r="M12" i="1"/>
  <c r="N12" i="1"/>
  <c r="L12" i="1"/>
  <c r="F6" i="1" l="1"/>
</calcChain>
</file>

<file path=xl/sharedStrings.xml><?xml version="1.0" encoding="utf-8"?>
<sst xmlns="http://schemas.openxmlformats.org/spreadsheetml/2006/main" count="72" uniqueCount="58">
  <si>
    <t>Energetische Bewertung der Verbraucher</t>
  </si>
  <si>
    <t>Bereich</t>
  </si>
  <si>
    <t>Energieart</t>
  </si>
  <si>
    <t>Hersteller</t>
  </si>
  <si>
    <t>Nummer</t>
  </si>
  <si>
    <t>Baujahr</t>
  </si>
  <si>
    <t>Anschlussleistung [kW]</t>
  </si>
  <si>
    <t>geschätzte Nutzungsdauer [h]</t>
  </si>
  <si>
    <t>Gleichzeitigkeitsfaktor [%]*</t>
  </si>
  <si>
    <t>Berechneter Verbrauch [kWh]</t>
  </si>
  <si>
    <t>Gemessener Verbrauch [kWh]</t>
  </si>
  <si>
    <t>Anteil an Gesamt [%]</t>
  </si>
  <si>
    <t>Kosten [€]</t>
  </si>
  <si>
    <t>CO2-Emissionen***** [kg]</t>
  </si>
  <si>
    <t>Datenerfassung</t>
  </si>
  <si>
    <t>Einstufung Verbraucher**</t>
  </si>
  <si>
    <t>Verbesserungspotential***</t>
  </si>
  <si>
    <t>Beschreibung des Potentials</t>
  </si>
  <si>
    <t>Verantwortlicher</t>
  </si>
  <si>
    <t>Büro - Raum 1-10</t>
  </si>
  <si>
    <t>Gas</t>
  </si>
  <si>
    <t>Gas-Heizung Mustermann</t>
  </si>
  <si>
    <t>001-001</t>
  </si>
  <si>
    <t>Schätzung</t>
  </si>
  <si>
    <t>C</t>
  </si>
  <si>
    <t>Wärmerückgewinnung Produktion</t>
  </si>
  <si>
    <t>Herr Mustermann</t>
  </si>
  <si>
    <t>Produktion - Brennofen</t>
  </si>
  <si>
    <t>Mustermann 3000</t>
  </si>
  <si>
    <t>011-088</t>
  </si>
  <si>
    <t>A</t>
  </si>
  <si>
    <t>-</t>
  </si>
  <si>
    <t>Frau Mustermann</t>
  </si>
  <si>
    <t>Lager 3</t>
  </si>
  <si>
    <t>Strom</t>
  </si>
  <si>
    <t>Beleuchtung</t>
  </si>
  <si>
    <t>005-023</t>
  </si>
  <si>
    <t>Stromzähler</t>
  </si>
  <si>
    <t>B</t>
  </si>
  <si>
    <t>Bewegungsmelder</t>
  </si>
  <si>
    <t>Werkstatt</t>
  </si>
  <si>
    <t>005-044</t>
  </si>
  <si>
    <t>Abrechnung Versorger [kWh]</t>
  </si>
  <si>
    <t>Abweichung***** [%]</t>
  </si>
  <si>
    <t>* Auslastungsfaktor zur genaueren Abschätzung des realen Verbrauchs (falls Verbraucher nicht ständig mit voller Leistung laufen)</t>
  </si>
  <si>
    <t>Quelle: Umweltbundesamt</t>
  </si>
  <si>
    <t>*** 1 = technisch möglich und sinnvoll, 2 = organisatorisch möglich und sinnvoll, 3 = technisch nicht möglich, 4 = wirtschaftlich nicht sinnvoll</t>
  </si>
  <si>
    <t>*****CO2-Emissionsfaktoren kg/kWh</t>
  </si>
  <si>
    <t>Strom (UBA)</t>
  </si>
  <si>
    <t>Gas (GEMIS)</t>
  </si>
  <si>
    <t>Energieträger</t>
  </si>
  <si>
    <t>Anteil an Gesamtverbrauch Energieträger [%]</t>
  </si>
  <si>
    <t>** eigene individuelle Einschätzung nach: A = hoch (SEU), B = mittel, C = niedrig, D = nicht relevant</t>
  </si>
  <si>
    <t>**** Abweichung der ermittelten Verbräuche von den Abrechnungen. Der gemessene Verbrauch ist, wenn vorhanden, dem berechneten Verbrauch vorzuziehen</t>
  </si>
  <si>
    <t>Monat</t>
  </si>
  <si>
    <t>Stromverbrauch [kWh]</t>
  </si>
  <si>
    <t>Heiz-Wärmeverbrauch [kWh]</t>
  </si>
  <si>
    <t>Energieverbrauch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</si>
</sst>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 vertical="center" wrapText="1" indent="3"/>
    </xf>
    <xf numFmtId="4" fontId="4" fillId="4" borderId="4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 vertical="center" wrapText="1" indent="3"/>
    </xf>
    <xf numFmtId="4" fontId="4" fillId="3" borderId="0" xfId="0" applyNumberFormat="1" applyFont="1" applyFill="1" applyBorder="1" applyAlignment="1">
      <alignment horizontal="right" vertical="center" wrapText="1" indent="3"/>
    </xf>
    <xf numFmtId="0" fontId="5" fillId="4" borderId="5" xfId="0" applyFont="1" applyFill="1" applyBorder="1" applyAlignment="1">
      <alignment horizontal="left" vertical="center" wrapText="1"/>
    </xf>
    <xf numFmtId="4" fontId="4" fillId="4" borderId="6" xfId="0" applyNumberFormat="1" applyFont="1" applyFill="1" applyBorder="1" applyAlignment="1">
      <alignment horizontal="right" vertical="center" wrapText="1" indent="3"/>
    </xf>
    <xf numFmtId="4" fontId="5" fillId="4" borderId="4" xfId="0" applyNumberFormat="1" applyFont="1" applyFill="1" applyBorder="1" applyAlignment="1">
      <alignment horizontal="right" vertical="center" wrapText="1" indent="3"/>
    </xf>
    <xf numFmtId="0" fontId="4" fillId="3" borderId="3" xfId="0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right" vertical="center" wrapText="1" indent="3"/>
    </xf>
    <xf numFmtId="3" fontId="4" fillId="4" borderId="4" xfId="0" applyNumberFormat="1" applyFont="1" applyFill="1" applyBorder="1" applyAlignment="1">
      <alignment horizontal="right" vertical="center" wrapText="1" indent="3"/>
    </xf>
    <xf numFmtId="4" fontId="4" fillId="4" borderId="3" xfId="0" applyNumberFormat="1" applyFont="1" applyFill="1" applyBorder="1" applyAlignment="1">
      <alignment horizontal="right" vertical="center" wrapText="1" indent="3"/>
    </xf>
    <xf numFmtId="4" fontId="4" fillId="4" borderId="5" xfId="0" applyNumberFormat="1" applyFont="1" applyFill="1" applyBorder="1" applyAlignment="1">
      <alignment horizontal="right" vertical="center" wrapText="1" indent="3"/>
    </xf>
    <xf numFmtId="4" fontId="5" fillId="4" borderId="3" xfId="0" applyNumberFormat="1" applyFont="1" applyFill="1" applyBorder="1" applyAlignment="1">
      <alignment horizontal="right" vertical="center" wrapText="1" indent="3"/>
    </xf>
    <xf numFmtId="0" fontId="4" fillId="3" borderId="4" xfId="0" applyNumberFormat="1" applyFont="1" applyFill="1" applyBorder="1" applyAlignment="1">
      <alignment horizontal="right" vertical="center" wrapText="1" indent="3"/>
    </xf>
    <xf numFmtId="0" fontId="4" fillId="4" borderId="4" xfId="0" applyNumberFormat="1" applyFont="1" applyFill="1" applyBorder="1" applyAlignment="1">
      <alignment horizontal="right" vertical="center" wrapText="1" indent="3"/>
    </xf>
    <xf numFmtId="0" fontId="6" fillId="3" borderId="0" xfId="0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 vertical="center" wrapText="1" indent="3"/>
    </xf>
    <xf numFmtId="0" fontId="4" fillId="3" borderId="0" xfId="0" applyFont="1" applyFill="1" applyAlignment="1">
      <alignment horizontal="left" vertical="top"/>
    </xf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17" fontId="5" fillId="3" borderId="3" xfId="0" applyNumberFormat="1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right" vertical="center" wrapText="1" indent="3"/>
    </xf>
    <xf numFmtId="17" fontId="5" fillId="4" borderId="3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19</xdr:col>
      <xdr:colOff>105</xdr:colOff>
      <xdr:row>16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60493" y="1837765"/>
          <a:ext cx="1752420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19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360493</xdr:colOff>
      <xdr:row>7</xdr:row>
      <xdr:rowOff>228042</xdr:rowOff>
    </xdr:from>
    <xdr:to>
      <xdr:col>7</xdr:col>
      <xdr:colOff>9525</xdr:colOff>
      <xdr:row>7</xdr:row>
      <xdr:rowOff>228043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A48E9E3A-E74E-4E05-8CBB-EE23E8F927EE}"/>
            </a:ext>
          </a:extLst>
        </xdr:cNvPr>
        <xdr:cNvCxnSpPr/>
      </xdr:nvCxnSpPr>
      <xdr:spPr>
        <a:xfrm flipV="1">
          <a:off x="360493" y="1837767"/>
          <a:ext cx="9478832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2</xdr:rowOff>
    </xdr:from>
    <xdr:to>
      <xdr:col>3</xdr:col>
      <xdr:colOff>0</xdr:colOff>
      <xdr:row>16</xdr:row>
      <xdr:rowOff>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A50B859C-65AD-4825-AEBD-9A759AE147C4}"/>
            </a:ext>
          </a:extLst>
        </xdr:cNvPr>
        <xdr:cNvCxnSpPr/>
      </xdr:nvCxnSpPr>
      <xdr:spPr>
        <a:xfrm flipV="1">
          <a:off x="363855" y="3752852"/>
          <a:ext cx="39892877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4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DF79312B-EAC6-4BD2-BF18-7CBE5F046565}"/>
            </a:ext>
          </a:extLst>
        </xdr:cNvPr>
        <xdr:cNvCxnSpPr/>
      </xdr:nvCxnSpPr>
      <xdr:spPr>
        <a:xfrm>
          <a:off x="361950" y="352425"/>
          <a:ext cx="469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</xdr:col>
      <xdr:colOff>1905</xdr:colOff>
      <xdr:row>16</xdr:row>
      <xdr:rowOff>2</xdr:rowOff>
    </xdr:from>
    <xdr:to>
      <xdr:col>4</xdr:col>
      <xdr:colOff>0</xdr:colOff>
      <xdr:row>16</xdr:row>
      <xdr:rowOff>3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C1536DBA-5BE4-4904-A0DD-E8AF5AA81D6A}"/>
            </a:ext>
          </a:extLst>
        </xdr:cNvPr>
        <xdr:cNvCxnSpPr/>
      </xdr:nvCxnSpPr>
      <xdr:spPr>
        <a:xfrm flipV="1">
          <a:off x="363855" y="3752852"/>
          <a:ext cx="283654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BA_Diagramm_Calibri_201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Balkendiagramm gestapelt"/>
      <sheetName val="Balkendiagramm gestapelt 100%"/>
      <sheetName val="Balkendiagramm Gruppe"/>
      <sheetName val="Liniendiagramm"/>
      <sheetName val="Liniendiagramm gestapelt"/>
      <sheetName val="Punktliniendiagramm"/>
      <sheetName val="Punktliniendiagramm gestapelt"/>
      <sheetName val="Flächendiagramm gestapelt"/>
      <sheetName val="Säulen gestapelt"/>
      <sheetName val="Säulen gestapelt 100%"/>
      <sheetName val="Säulendiagramm Gruppe"/>
      <sheetName val="Kreisdiagramm"/>
    </sheetNames>
    <sheetDataSet>
      <sheetData sheetId="0" refreshError="1"/>
      <sheetData sheetId="1">
        <row r="5">
          <cell r="B5" t="str">
            <v>Achsenbezeichnung Datenbereiche</v>
          </cell>
        </row>
        <row r="10">
          <cell r="B10">
            <v>2005</v>
          </cell>
          <cell r="C10">
            <v>5</v>
          </cell>
          <cell r="D10">
            <v>10</v>
          </cell>
          <cell r="E10">
            <v>15</v>
          </cell>
          <cell r="F10">
            <v>20</v>
          </cell>
          <cell r="G10">
            <v>25</v>
          </cell>
          <cell r="H10">
            <v>30</v>
          </cell>
          <cell r="I10">
            <v>35</v>
          </cell>
          <cell r="J10">
            <v>40</v>
          </cell>
          <cell r="K10">
            <v>45</v>
          </cell>
          <cell r="L10">
            <v>50</v>
          </cell>
        </row>
        <row r="11">
          <cell r="B11">
            <v>2010</v>
          </cell>
          <cell r="C11">
            <v>2</v>
          </cell>
          <cell r="D11">
            <v>4</v>
          </cell>
          <cell r="E11">
            <v>6</v>
          </cell>
          <cell r="F11">
            <v>8</v>
          </cell>
          <cell r="G11">
            <v>10</v>
          </cell>
          <cell r="H11">
            <v>12</v>
          </cell>
          <cell r="I11">
            <v>14</v>
          </cell>
          <cell r="J11">
            <v>16</v>
          </cell>
          <cell r="K11">
            <v>18</v>
          </cell>
          <cell r="L11">
            <v>20</v>
          </cell>
        </row>
        <row r="12">
          <cell r="B12">
            <v>2015</v>
          </cell>
          <cell r="C12">
            <v>3</v>
          </cell>
          <cell r="D12">
            <v>6</v>
          </cell>
          <cell r="E12">
            <v>9</v>
          </cell>
          <cell r="F12">
            <v>12</v>
          </cell>
          <cell r="G12">
            <v>15</v>
          </cell>
          <cell r="H12">
            <v>18</v>
          </cell>
          <cell r="I12">
            <v>21</v>
          </cell>
          <cell r="J12">
            <v>24</v>
          </cell>
          <cell r="K12">
            <v>27</v>
          </cell>
          <cell r="L12">
            <v>30</v>
          </cell>
        </row>
        <row r="13">
          <cell r="B13">
            <v>2020</v>
          </cell>
          <cell r="C13">
            <v>6</v>
          </cell>
          <cell r="D13">
            <v>12</v>
          </cell>
          <cell r="E13">
            <v>18</v>
          </cell>
          <cell r="F13">
            <v>24</v>
          </cell>
          <cell r="G13">
            <v>30</v>
          </cell>
          <cell r="H13">
            <v>36</v>
          </cell>
          <cell r="I13">
            <v>42</v>
          </cell>
          <cell r="J13">
            <v>48</v>
          </cell>
          <cell r="K13">
            <v>54</v>
          </cell>
          <cell r="L13">
            <v>60</v>
          </cell>
        </row>
        <row r="14">
          <cell r="B14">
            <v>2025</v>
          </cell>
          <cell r="C14">
            <v>10</v>
          </cell>
          <cell r="D14">
            <v>10</v>
          </cell>
          <cell r="E14">
            <v>18</v>
          </cell>
          <cell r="F14">
            <v>21.6666666666667</v>
          </cell>
          <cell r="G14">
            <v>25.6666666666667</v>
          </cell>
          <cell r="H14">
            <v>29.6666666666667</v>
          </cell>
          <cell r="I14">
            <v>33.6666666666667</v>
          </cell>
          <cell r="J14">
            <v>37.6666666666667</v>
          </cell>
          <cell r="K14">
            <v>41.6666666666667</v>
          </cell>
          <cell r="L14">
            <v>45.6666666666667</v>
          </cell>
        </row>
        <row r="15">
          <cell r="B15">
            <v>2030</v>
          </cell>
          <cell r="C15">
            <v>3</v>
          </cell>
          <cell r="D15">
            <v>9</v>
          </cell>
          <cell r="E15">
            <v>11</v>
          </cell>
          <cell r="F15">
            <v>15.6666666666667</v>
          </cell>
          <cell r="G15">
            <v>19.6666666666667</v>
          </cell>
          <cell r="H15">
            <v>23.6666666666667</v>
          </cell>
          <cell r="I15">
            <v>27.6666666666667</v>
          </cell>
          <cell r="J15">
            <v>31.6666666666667</v>
          </cell>
          <cell r="K15">
            <v>35.6666666666667</v>
          </cell>
          <cell r="L15">
            <v>39.6666666666667</v>
          </cell>
        </row>
        <row r="16">
          <cell r="B16">
            <v>2035</v>
          </cell>
          <cell r="C16">
            <v>6</v>
          </cell>
          <cell r="D16">
            <v>4</v>
          </cell>
          <cell r="E16">
            <v>6.6</v>
          </cell>
          <cell r="F16">
            <v>6.1333333333333302</v>
          </cell>
          <cell r="G16">
            <v>6.43333333333333</v>
          </cell>
          <cell r="H16">
            <v>6.7333333333333298</v>
          </cell>
          <cell r="I16">
            <v>7.0333333333333297</v>
          </cell>
          <cell r="J16">
            <v>7.3333333333333304</v>
          </cell>
          <cell r="K16">
            <v>7.6333333333333302</v>
          </cell>
          <cell r="L16">
            <v>7.93333333333333</v>
          </cell>
        </row>
        <row r="17">
          <cell r="B17">
            <v>2040</v>
          </cell>
          <cell r="C17">
            <v>4</v>
          </cell>
          <cell r="D17">
            <v>1</v>
          </cell>
          <cell r="E17">
            <v>7</v>
          </cell>
          <cell r="F17">
            <v>7</v>
          </cell>
          <cell r="G17">
            <v>8.5</v>
          </cell>
          <cell r="H17">
            <v>10</v>
          </cell>
          <cell r="I17">
            <v>11.5</v>
          </cell>
          <cell r="J17">
            <v>13</v>
          </cell>
          <cell r="K17">
            <v>14.5</v>
          </cell>
          <cell r="L17">
            <v>16</v>
          </cell>
        </row>
        <row r="18">
          <cell r="B18">
            <v>2045</v>
          </cell>
          <cell r="C18">
            <v>5.78571428571429</v>
          </cell>
          <cell r="D18">
            <v>4.5357142857142803</v>
          </cell>
          <cell r="E18">
            <v>8.1785714285714306</v>
          </cell>
          <cell r="F18">
            <v>8.5595238095238297</v>
          </cell>
          <cell r="G18">
            <v>9.7559523809523601</v>
          </cell>
          <cell r="H18">
            <v>10.952380952381001</v>
          </cell>
          <cell r="I18">
            <v>12.1488095238096</v>
          </cell>
          <cell r="J18">
            <v>13.3452380952381</v>
          </cell>
          <cell r="K18">
            <v>14.5416666666667</v>
          </cell>
          <cell r="L18">
            <v>15.738095238095299</v>
          </cell>
        </row>
        <row r="19">
          <cell r="B19">
            <v>2050</v>
          </cell>
          <cell r="C19">
            <v>5.9880952380952399</v>
          </cell>
          <cell r="D19">
            <v>3.9047619047619002</v>
          </cell>
          <cell r="E19">
            <v>7.5238095238095202</v>
          </cell>
          <cell r="F19">
            <v>7.3412698412698596</v>
          </cell>
          <cell r="G19">
            <v>8.1091269841269593</v>
          </cell>
          <cell r="H19">
            <v>8.8769841269841603</v>
          </cell>
          <cell r="I19">
            <v>9.64484126984126</v>
          </cell>
          <cell r="J19">
            <v>10.4126984126985</v>
          </cell>
          <cell r="K19">
            <v>11.1805555555556</v>
          </cell>
          <cell r="L19">
            <v>11.948412698412801</v>
          </cell>
        </row>
        <row r="20">
          <cell r="B20">
            <v>2055</v>
          </cell>
          <cell r="C20">
            <v>6.1904761904761996</v>
          </cell>
          <cell r="D20">
            <v>3.2738095238095202</v>
          </cell>
          <cell r="E20">
            <v>6.8690476190476204</v>
          </cell>
          <cell r="F20">
            <v>6.1230158730158601</v>
          </cell>
          <cell r="G20">
            <v>6.4623015873015603</v>
          </cell>
          <cell r="H20">
            <v>6.80158730158736</v>
          </cell>
          <cell r="I20">
            <v>7.1408730158730602</v>
          </cell>
          <cell r="J20">
            <v>7.4801587301587604</v>
          </cell>
          <cell r="K20">
            <v>7.81944444444445</v>
          </cell>
          <cell r="L20">
            <v>8.1587301587301599</v>
          </cell>
        </row>
        <row r="21">
          <cell r="B21">
            <v>2060</v>
          </cell>
          <cell r="C21">
            <v>6.3928571428571503</v>
          </cell>
          <cell r="D21">
            <v>2.6428571428571401</v>
          </cell>
          <cell r="E21">
            <v>6.21428571428571</v>
          </cell>
          <cell r="F21">
            <v>4.9047619047619602</v>
          </cell>
          <cell r="G21">
            <v>4.8154761904761596</v>
          </cell>
          <cell r="H21">
            <v>4.7261904761904603</v>
          </cell>
          <cell r="I21">
            <v>4.6369047619047601</v>
          </cell>
          <cell r="J21">
            <v>4.5476190476190599</v>
          </cell>
          <cell r="K21">
            <v>4.4583333333333499</v>
          </cell>
          <cell r="L21">
            <v>4.3690476190476604</v>
          </cell>
        </row>
        <row r="22">
          <cell r="B22">
            <v>2065</v>
          </cell>
          <cell r="C22">
            <v>6.5952380952381002</v>
          </cell>
          <cell r="D22">
            <v>8.5952380952381002</v>
          </cell>
          <cell r="E22">
            <v>10.5952380952381</v>
          </cell>
          <cell r="F22">
            <v>12.5952380952381</v>
          </cell>
          <cell r="G22">
            <v>14.5952380952381</v>
          </cell>
          <cell r="H22">
            <v>16.595238095238098</v>
          </cell>
          <cell r="I22">
            <v>18.595238095238098</v>
          </cell>
          <cell r="J22">
            <v>20.595238095238098</v>
          </cell>
          <cell r="K22">
            <v>22.595238095238098</v>
          </cell>
          <cell r="L22">
            <v>24.595238095238098</v>
          </cell>
        </row>
        <row r="23">
          <cell r="B23">
            <v>2070</v>
          </cell>
          <cell r="C23">
            <v>6.7976190476190501</v>
          </cell>
          <cell r="D23">
            <v>8.7976190476190492</v>
          </cell>
          <cell r="E23">
            <v>10.797619047619101</v>
          </cell>
          <cell r="F23">
            <v>12.797619047619101</v>
          </cell>
          <cell r="G23">
            <v>14.797619047619101</v>
          </cell>
          <cell r="H23">
            <v>16.797619047619101</v>
          </cell>
          <cell r="I23">
            <v>18.797619047619101</v>
          </cell>
          <cell r="J23">
            <v>20.797619047619101</v>
          </cell>
          <cell r="K23">
            <v>22.797619047619101</v>
          </cell>
          <cell r="L23">
            <v>24.797619047619101</v>
          </cell>
        </row>
        <row r="24">
          <cell r="B24">
            <v>2075</v>
          </cell>
          <cell r="C24">
            <v>7.0000000000000098</v>
          </cell>
          <cell r="D24">
            <v>8.0000000000000107</v>
          </cell>
          <cell r="E24">
            <v>9.0000000000000107</v>
          </cell>
          <cell r="F24">
            <v>10</v>
          </cell>
          <cell r="G24">
            <v>11</v>
          </cell>
          <cell r="H24">
            <v>12</v>
          </cell>
          <cell r="I24">
            <v>13</v>
          </cell>
          <cell r="J24">
            <v>14</v>
          </cell>
          <cell r="K24">
            <v>15</v>
          </cell>
          <cell r="L24">
            <v>16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2"/>
  <sheetViews>
    <sheetView showGridLines="0" tabSelected="1" zoomScaleNormal="100" zoomScalePageLayoutView="150" workbookViewId="0"/>
  </sheetViews>
  <sheetFormatPr baseColWidth="10" defaultColWidth="11.42578125" defaultRowHeight="15" x14ac:dyDescent="0.25"/>
  <cols>
    <col min="1" max="1" width="5.42578125" style="1" customWidth="1"/>
    <col min="2" max="3" width="29.7109375" style="1" customWidth="1"/>
    <col min="4" max="4" width="32.85546875" style="1" customWidth="1"/>
    <col min="5" max="5" width="18.7109375" style="1" customWidth="1"/>
    <col min="6" max="6" width="11.42578125" style="1" customWidth="1"/>
    <col min="7" max="7" width="19.5703125" style="1" customWidth="1"/>
    <col min="8" max="8" width="24.28515625" style="1" customWidth="1"/>
    <col min="9" max="9" width="21.5703125" style="1" customWidth="1"/>
    <col min="10" max="10" width="22.85546875" style="1" customWidth="1"/>
    <col min="11" max="11" width="23.28515625" style="1" customWidth="1"/>
    <col min="12" max="12" width="26" style="1" customWidth="1"/>
    <col min="13" max="13" width="18.140625" style="1" customWidth="1"/>
    <col min="14" max="14" width="21.42578125" style="1" customWidth="1"/>
    <col min="15" max="15" width="18.140625" style="1" customWidth="1"/>
    <col min="16" max="16" width="19.5703125" style="1" customWidth="1"/>
    <col min="17" max="17" width="21.28515625" style="1" customWidth="1"/>
    <col min="18" max="18" width="35.5703125" style="1" customWidth="1"/>
    <col min="19" max="19" width="34.42578125" style="1" customWidth="1"/>
    <col min="20" max="16384" width="11.42578125" style="1"/>
  </cols>
  <sheetData>
    <row r="2" spans="2:19" ht="14.25" customHeight="1" x14ac:dyDescent="0.25">
      <c r="B2" s="5"/>
      <c r="C2" s="5"/>
    </row>
    <row r="3" spans="2:19" ht="22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22.5" customHeight="1" x14ac:dyDescent="0.25">
      <c r="B4" s="3" t="s">
        <v>50</v>
      </c>
      <c r="C4" s="3" t="s">
        <v>42</v>
      </c>
      <c r="D4" s="3" t="s">
        <v>9</v>
      </c>
      <c r="E4" s="3" t="s">
        <v>10</v>
      </c>
      <c r="F4" s="3" t="s">
        <v>11</v>
      </c>
      <c r="G4" s="3" t="s">
        <v>43</v>
      </c>
      <c r="H4" s="13"/>
      <c r="I4" s="13"/>
      <c r="N4" s="13"/>
      <c r="O4" s="13"/>
      <c r="P4" s="13"/>
      <c r="Q4" s="13"/>
      <c r="R4" s="13"/>
      <c r="S4" s="13"/>
    </row>
    <row r="5" spans="2:19" ht="18.75" customHeight="1" x14ac:dyDescent="0.25">
      <c r="B5" s="10" t="s">
        <v>34</v>
      </c>
      <c r="C5" s="10">
        <v>3030000</v>
      </c>
      <c r="D5" s="10">
        <f>J14</f>
        <v>3300</v>
      </c>
      <c r="E5" s="10">
        <v>2400000</v>
      </c>
      <c r="F5" s="10">
        <f>(D5+E5)/C5</f>
        <v>0.79316831683168321</v>
      </c>
      <c r="G5" s="20">
        <f>(C5-(D5+E5))/C5</f>
        <v>0.20683168316831682</v>
      </c>
    </row>
    <row r="6" spans="2:19" ht="18.75" customHeight="1" x14ac:dyDescent="0.25">
      <c r="B6" s="9" t="s">
        <v>20</v>
      </c>
      <c r="C6" s="9">
        <v>4600000</v>
      </c>
      <c r="D6" s="9">
        <f>J11+J12</f>
        <v>567600</v>
      </c>
      <c r="E6" s="9">
        <v>4000000</v>
      </c>
      <c r="F6" s="9">
        <f>(D6+E6)/C6</f>
        <v>0.9929565217391304</v>
      </c>
      <c r="G6" s="9">
        <f>(C6-(D6+E6))/C6</f>
        <v>7.0434782608695653E-3</v>
      </c>
    </row>
    <row r="7" spans="2:19" ht="18.75" customHeight="1" x14ac:dyDescent="0.25">
      <c r="B7" s="7"/>
      <c r="C7" s="7"/>
      <c r="D7" s="16"/>
      <c r="E7" s="16"/>
      <c r="F7" s="16"/>
      <c r="G7" s="22"/>
    </row>
    <row r="8" spans="2:19" ht="18.75" customHeight="1" x14ac:dyDescent="0.25">
      <c r="B8" s="17"/>
      <c r="C8" s="17"/>
      <c r="D8" s="9"/>
      <c r="F8" s="9"/>
      <c r="G8" s="9"/>
    </row>
    <row r="9" spans="2:19" ht="18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22.5" customHeight="1" x14ac:dyDescent="0.25">
      <c r="B10" s="4" t="s">
        <v>1</v>
      </c>
      <c r="C10" s="4" t="s">
        <v>2</v>
      </c>
      <c r="D10" s="3" t="s">
        <v>3</v>
      </c>
      <c r="E10" s="4" t="s">
        <v>4</v>
      </c>
      <c r="F10" s="4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51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</row>
    <row r="11" spans="2:19" ht="18.75" customHeight="1" x14ac:dyDescent="0.25">
      <c r="B11" s="26" t="s">
        <v>19</v>
      </c>
      <c r="C11" s="9" t="s">
        <v>20</v>
      </c>
      <c r="D11" s="9" t="s">
        <v>21</v>
      </c>
      <c r="E11" s="9" t="s">
        <v>22</v>
      </c>
      <c r="F11" s="23">
        <v>1995</v>
      </c>
      <c r="G11" s="9">
        <v>80</v>
      </c>
      <c r="H11" s="9">
        <v>5280</v>
      </c>
      <c r="I11" s="9">
        <v>25</v>
      </c>
      <c r="J11" s="9">
        <f>(G11*H11)/100*I11</f>
        <v>105600</v>
      </c>
      <c r="K11" s="9"/>
      <c r="L11" s="9">
        <f>J11/$C$6</f>
        <v>2.2956521739130435E-2</v>
      </c>
      <c r="M11" s="9">
        <f>J11*0.09</f>
        <v>9504</v>
      </c>
      <c r="N11" s="9">
        <f>J11*C23</f>
        <v>21331.200000000001</v>
      </c>
      <c r="O11" s="9" t="s">
        <v>23</v>
      </c>
      <c r="P11" s="9" t="s">
        <v>24</v>
      </c>
      <c r="Q11" s="18">
        <v>1</v>
      </c>
      <c r="R11" s="9" t="s">
        <v>25</v>
      </c>
      <c r="S11" s="9" t="s">
        <v>26</v>
      </c>
    </row>
    <row r="12" spans="2:19" ht="18.75" customHeight="1" x14ac:dyDescent="0.25">
      <c r="B12" s="16" t="s">
        <v>27</v>
      </c>
      <c r="C12" s="10" t="s">
        <v>20</v>
      </c>
      <c r="D12" s="10" t="s">
        <v>28</v>
      </c>
      <c r="E12" s="10" t="s">
        <v>29</v>
      </c>
      <c r="F12" s="24">
        <v>1988</v>
      </c>
      <c r="G12" s="10">
        <v>350</v>
      </c>
      <c r="H12" s="10">
        <v>5280</v>
      </c>
      <c r="I12" s="10">
        <v>25</v>
      </c>
      <c r="J12" s="10">
        <f t="shared" ref="J12:J14" si="0">(G12*H12)/100*I12</f>
        <v>462000</v>
      </c>
      <c r="K12" s="10"/>
      <c r="L12" s="20">
        <f>J12/$C$6</f>
        <v>0.10043478260869565</v>
      </c>
      <c r="M12" s="20">
        <f>J12*0.16</f>
        <v>73920</v>
      </c>
      <c r="N12" s="20">
        <f>J12*C23</f>
        <v>93324</v>
      </c>
      <c r="O12" s="10" t="s">
        <v>23</v>
      </c>
      <c r="P12" s="10" t="s">
        <v>30</v>
      </c>
      <c r="Q12" s="19">
        <v>3</v>
      </c>
      <c r="R12" s="10" t="s">
        <v>31</v>
      </c>
      <c r="S12" s="10" t="s">
        <v>32</v>
      </c>
    </row>
    <row r="13" spans="2:19" ht="18.75" customHeight="1" x14ac:dyDescent="0.25">
      <c r="B13" s="26" t="s">
        <v>33</v>
      </c>
      <c r="C13" s="9" t="s">
        <v>34</v>
      </c>
      <c r="D13" s="9" t="s">
        <v>35</v>
      </c>
      <c r="E13" s="9" t="s">
        <v>36</v>
      </c>
      <c r="F13" s="23">
        <v>2005</v>
      </c>
      <c r="G13" s="9">
        <v>50</v>
      </c>
      <c r="H13" s="9">
        <v>5280</v>
      </c>
      <c r="I13" s="9">
        <v>25</v>
      </c>
      <c r="J13" s="12">
        <f t="shared" si="0"/>
        <v>66000</v>
      </c>
      <c r="K13" s="9">
        <v>60000</v>
      </c>
      <c r="L13" s="9">
        <f>K13/$C$5</f>
        <v>1.9801980198019802E-2</v>
      </c>
      <c r="M13" s="9">
        <f>K13*0.16</f>
        <v>9600</v>
      </c>
      <c r="N13" s="9">
        <f>K13*C22</f>
        <v>28440</v>
      </c>
      <c r="O13" s="9" t="s">
        <v>37</v>
      </c>
      <c r="P13" s="9" t="s">
        <v>38</v>
      </c>
      <c r="Q13" s="18">
        <v>1</v>
      </c>
      <c r="R13" s="9" t="s">
        <v>39</v>
      </c>
      <c r="S13" s="9" t="s">
        <v>26</v>
      </c>
    </row>
    <row r="14" spans="2:19" ht="18.75" customHeight="1" x14ac:dyDescent="0.25">
      <c r="B14" s="16" t="s">
        <v>40</v>
      </c>
      <c r="C14" s="10" t="s">
        <v>34</v>
      </c>
      <c r="D14" s="10" t="s">
        <v>35</v>
      </c>
      <c r="E14" s="10" t="s">
        <v>41</v>
      </c>
      <c r="F14" s="24">
        <v>2020</v>
      </c>
      <c r="G14" s="10">
        <v>5</v>
      </c>
      <c r="H14" s="10">
        <v>2640</v>
      </c>
      <c r="I14" s="10">
        <v>25</v>
      </c>
      <c r="J14" s="10">
        <f t="shared" si="0"/>
        <v>3300</v>
      </c>
      <c r="K14" s="7"/>
      <c r="L14" s="10">
        <f>J14/$C$5</f>
        <v>1.0891089108910892E-3</v>
      </c>
      <c r="M14" s="10">
        <f>J14*0.16</f>
        <v>528</v>
      </c>
      <c r="N14" s="20">
        <f>J14*C22</f>
        <v>1564.1999999999998</v>
      </c>
      <c r="O14" s="20" t="s">
        <v>23</v>
      </c>
      <c r="P14" s="10" t="s">
        <v>24</v>
      </c>
      <c r="Q14" s="19">
        <v>4</v>
      </c>
      <c r="R14" s="20" t="s">
        <v>31</v>
      </c>
      <c r="S14" s="10" t="s">
        <v>32</v>
      </c>
    </row>
    <row r="15" spans="2:19" ht="18.75" customHeight="1" x14ac:dyDescent="0.25">
      <c r="B15" s="6"/>
      <c r="C15" s="6"/>
      <c r="D15" s="9"/>
      <c r="E15" s="12"/>
      <c r="F15" s="12"/>
      <c r="G15" s="9"/>
      <c r="H15" s="12"/>
      <c r="I15" s="9"/>
      <c r="J15" s="12"/>
      <c r="K15" s="12"/>
      <c r="L15" s="9"/>
      <c r="M15" s="12"/>
      <c r="N15" s="12"/>
      <c r="O15" s="12"/>
      <c r="P15" s="12"/>
      <c r="Q15" s="9"/>
      <c r="R15" s="12"/>
      <c r="S15" s="12"/>
    </row>
    <row r="16" spans="2:19" ht="18.75" customHeight="1" x14ac:dyDescent="0.25">
      <c r="B16" s="14"/>
      <c r="C16" s="14"/>
      <c r="D16" s="15"/>
      <c r="E16" s="14"/>
      <c r="F16" s="14"/>
      <c r="G16" s="15"/>
      <c r="H16" s="14"/>
      <c r="I16" s="15"/>
      <c r="J16" s="14"/>
      <c r="K16" s="14"/>
      <c r="L16" s="15"/>
      <c r="M16" s="21"/>
      <c r="N16" s="21"/>
      <c r="O16" s="21"/>
      <c r="P16" s="14"/>
      <c r="Q16" s="15"/>
      <c r="R16" s="21"/>
      <c r="S16" s="14"/>
    </row>
    <row r="17" spans="2:19" ht="14.25" customHeight="1" x14ac:dyDescent="0.25">
      <c r="B17" s="8" t="s">
        <v>44</v>
      </c>
      <c r="C17" s="8"/>
      <c r="S17" s="11" t="s">
        <v>45</v>
      </c>
    </row>
    <row r="18" spans="2:19" ht="13.5" customHeight="1" x14ac:dyDescent="0.25">
      <c r="B18" s="8" t="s">
        <v>52</v>
      </c>
      <c r="C18" s="8"/>
    </row>
    <row r="19" spans="2:19" ht="13.5" customHeight="1" x14ac:dyDescent="0.25">
      <c r="B19" s="8" t="s">
        <v>46</v>
      </c>
      <c r="C19" s="8"/>
    </row>
    <row r="20" spans="2:19" ht="13.5" customHeight="1" x14ac:dyDescent="0.25">
      <c r="B20" s="8" t="s">
        <v>53</v>
      </c>
      <c r="C20" s="8"/>
    </row>
    <row r="21" spans="2:19" ht="12.75" customHeight="1" x14ac:dyDescent="0.25">
      <c r="B21" s="8" t="s">
        <v>47</v>
      </c>
      <c r="C21" s="8"/>
    </row>
    <row r="22" spans="2:19" ht="11.25" customHeight="1" x14ac:dyDescent="0.25">
      <c r="B22" s="25" t="s">
        <v>48</v>
      </c>
      <c r="C22" s="8">
        <v>0.47399999999999998</v>
      </c>
    </row>
    <row r="23" spans="2:19" ht="12" customHeight="1" x14ac:dyDescent="0.25">
      <c r="B23" s="25" t="s">
        <v>49</v>
      </c>
      <c r="C23" s="8">
        <v>0.20200000000000001</v>
      </c>
    </row>
    <row r="24" spans="2:19" ht="18.75" customHeight="1" x14ac:dyDescent="0.25"/>
    <row r="25" spans="2:19" ht="18.75" customHeight="1" x14ac:dyDescent="0.25"/>
    <row r="26" spans="2:19" ht="18.75" customHeight="1" x14ac:dyDescent="0.25"/>
    <row r="27" spans="2:19" ht="18.75" customHeight="1" x14ac:dyDescent="0.25"/>
    <row r="28" spans="2:19" ht="18.75" customHeight="1" x14ac:dyDescent="0.25"/>
    <row r="29" spans="2:19" ht="18.75" customHeight="1" x14ac:dyDescent="0.25"/>
    <row r="30" spans="2:19" ht="18.75" customHeight="1" x14ac:dyDescent="0.25"/>
    <row r="31" spans="2:19" ht="18.75" customHeight="1" x14ac:dyDescent="0.25"/>
    <row r="32" spans="2:19" ht="18.75" customHeight="1" x14ac:dyDescent="0.25"/>
  </sheetData>
  <phoneticPr fontId="1" type="noConversion"/>
  <conditionalFormatting sqref="G5:G6">
    <cfRule type="cellIs" dxfId="1" priority="1" operator="lessThan">
      <formula>0.05</formula>
    </cfRule>
    <cfRule type="cellIs" dxfId="0" priority="2" operator="greaterThan">
      <formula>0.05</formula>
    </cfRule>
  </conditionalFormatting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0F03-FBF8-44B2-87C7-8A09593666EA}">
  <dimension ref="B2:D32"/>
  <sheetViews>
    <sheetView showGridLines="0" zoomScaleNormal="100" zoomScalePageLayoutView="150" workbookViewId="0"/>
  </sheetViews>
  <sheetFormatPr baseColWidth="10" defaultColWidth="11.42578125" defaultRowHeight="15" x14ac:dyDescent="0.25"/>
  <cols>
    <col min="1" max="1" width="5.42578125" style="28" customWidth="1"/>
    <col min="2" max="2" width="16.7109375" style="28" customWidth="1"/>
    <col min="3" max="3" width="25.85546875" style="28" customWidth="1"/>
    <col min="4" max="4" width="27.85546875" style="28" customWidth="1"/>
    <col min="5" max="16384" width="11.42578125" style="28"/>
  </cols>
  <sheetData>
    <row r="2" spans="2:4" ht="14.25" customHeight="1" x14ac:dyDescent="0.25">
      <c r="B2" s="27"/>
    </row>
    <row r="3" spans="2:4" ht="22.5" customHeight="1" x14ac:dyDescent="0.25">
      <c r="B3" s="29" t="s">
        <v>57</v>
      </c>
      <c r="C3" s="29"/>
      <c r="D3" s="29"/>
    </row>
    <row r="4" spans="2:4" ht="18.75" customHeight="1" x14ac:dyDescent="0.25">
      <c r="B4" s="30" t="s">
        <v>54</v>
      </c>
      <c r="C4" s="3" t="s">
        <v>55</v>
      </c>
      <c r="D4" s="3" t="s">
        <v>56</v>
      </c>
    </row>
    <row r="5" spans="2:4" ht="18.75" customHeight="1" x14ac:dyDescent="0.25">
      <c r="B5" s="31">
        <v>44197</v>
      </c>
      <c r="C5" s="32">
        <v>220000</v>
      </c>
      <c r="D5" s="32">
        <v>1000000</v>
      </c>
    </row>
    <row r="6" spans="2:4" ht="18.75" customHeight="1" x14ac:dyDescent="0.25">
      <c r="B6" s="33">
        <v>44228</v>
      </c>
      <c r="C6" s="32">
        <v>250000</v>
      </c>
      <c r="D6" s="32">
        <v>800000</v>
      </c>
    </row>
    <row r="7" spans="2:4" ht="18.75" customHeight="1" x14ac:dyDescent="0.25">
      <c r="B7" s="31">
        <v>44256</v>
      </c>
      <c r="C7" s="32">
        <v>300000</v>
      </c>
      <c r="D7" s="32">
        <v>600000</v>
      </c>
    </row>
    <row r="8" spans="2:4" ht="18.75" customHeight="1" x14ac:dyDescent="0.25">
      <c r="B8" s="33">
        <v>44287</v>
      </c>
      <c r="C8" s="32">
        <v>300000</v>
      </c>
      <c r="D8" s="32">
        <v>400000</v>
      </c>
    </row>
    <row r="9" spans="2:4" ht="18.75" customHeight="1" x14ac:dyDescent="0.25">
      <c r="B9" s="31">
        <v>44317</v>
      </c>
      <c r="C9" s="32">
        <v>300000</v>
      </c>
      <c r="D9" s="32">
        <v>0</v>
      </c>
    </row>
    <row r="10" spans="2:4" ht="18.75" customHeight="1" x14ac:dyDescent="0.25">
      <c r="B10" s="33">
        <v>44348</v>
      </c>
      <c r="C10" s="32">
        <v>250000</v>
      </c>
      <c r="D10" s="32">
        <v>0</v>
      </c>
    </row>
    <row r="11" spans="2:4" ht="18.75" customHeight="1" x14ac:dyDescent="0.25">
      <c r="B11" s="31">
        <v>44378</v>
      </c>
      <c r="C11" s="32">
        <v>250000</v>
      </c>
      <c r="D11" s="32">
        <v>0</v>
      </c>
    </row>
    <row r="12" spans="2:4" ht="18.75" customHeight="1" x14ac:dyDescent="0.25">
      <c r="B12" s="33">
        <v>44409</v>
      </c>
      <c r="C12" s="32">
        <v>220000</v>
      </c>
      <c r="D12" s="32">
        <v>0</v>
      </c>
    </row>
    <row r="13" spans="2:4" ht="18.75" customHeight="1" x14ac:dyDescent="0.25">
      <c r="B13" s="31">
        <v>44440</v>
      </c>
      <c r="C13" s="32">
        <v>220000</v>
      </c>
      <c r="D13" s="32">
        <v>0</v>
      </c>
    </row>
    <row r="14" spans="2:4" ht="18.75" customHeight="1" x14ac:dyDescent="0.25">
      <c r="B14" s="33">
        <v>44470</v>
      </c>
      <c r="C14" s="32">
        <v>250000</v>
      </c>
      <c r="D14" s="32">
        <v>400000</v>
      </c>
    </row>
    <row r="15" spans="2:4" ht="18.75" customHeight="1" x14ac:dyDescent="0.25">
      <c r="B15" s="31">
        <v>44501</v>
      </c>
      <c r="C15" s="32">
        <v>250000</v>
      </c>
      <c r="D15" s="32">
        <v>600000</v>
      </c>
    </row>
    <row r="16" spans="2:4" ht="18.75" customHeight="1" x14ac:dyDescent="0.25">
      <c r="B16" s="33">
        <v>44531</v>
      </c>
      <c r="C16" s="32">
        <v>220000</v>
      </c>
      <c r="D16" s="32">
        <v>800000</v>
      </c>
    </row>
    <row r="17" spans="2:4" ht="14.25" customHeight="1" x14ac:dyDescent="0.25">
      <c r="B17" s="34"/>
      <c r="C17" s="35"/>
      <c r="D17" s="35" t="s">
        <v>45</v>
      </c>
    </row>
    <row r="18" spans="2:4" ht="18.75" customHeight="1" x14ac:dyDescent="0.25"/>
    <row r="19" spans="2:4" ht="18.75" customHeight="1" x14ac:dyDescent="0.25">
      <c r="B19" s="27"/>
    </row>
    <row r="20" spans="2:4" ht="18.75" customHeight="1" x14ac:dyDescent="0.25"/>
    <row r="21" spans="2:4" ht="34.5" customHeight="1" x14ac:dyDescent="0.25"/>
    <row r="22" spans="2:4" ht="18.75" customHeight="1" x14ac:dyDescent="0.25"/>
    <row r="23" spans="2:4" ht="18.75" customHeight="1" x14ac:dyDescent="0.25"/>
    <row r="24" spans="2:4" ht="18.75" customHeight="1" x14ac:dyDescent="0.25"/>
    <row r="25" spans="2:4" ht="18.75" customHeight="1" x14ac:dyDescent="0.25"/>
    <row r="26" spans="2:4" ht="18.75" customHeight="1" x14ac:dyDescent="0.25"/>
    <row r="27" spans="2:4" ht="18.75" customHeight="1" x14ac:dyDescent="0.25"/>
    <row r="28" spans="2:4" ht="18.75" customHeight="1" x14ac:dyDescent="0.25"/>
    <row r="29" spans="2:4" ht="18.75" customHeight="1" x14ac:dyDescent="0.25"/>
    <row r="30" spans="2:4" ht="18.75" customHeight="1" x14ac:dyDescent="0.25"/>
    <row r="31" spans="2:4" ht="18.75" customHeight="1" x14ac:dyDescent="0.25"/>
    <row r="32" spans="2:4" ht="18.75" customHeight="1" x14ac:dyDescent="0.25"/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A1E01-6C49-4CE5-A19F-41E635655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6AD3E3-CC19-4678-81DD-120F8E18762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b5a67c-978f-4844-a3e1-1810afa239b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Energetische Bewertung</vt:lpstr>
      <vt:lpstr>Monatlicher Energieverbrauch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Energetische Bewertung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2021-06-09T11:09:03Z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