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etrieblich\Internet\"/>
    </mc:Choice>
  </mc:AlternateContent>
  <xr:revisionPtr revIDLastSave="0" documentId="8_{50CB946C-B1E3-45EF-B33D-17A76AA056AF}" xr6:coauthVersionLast="47" xr6:coauthVersionMax="47" xr10:uidLastSave="{00000000-0000-0000-0000-000000000000}"/>
  <bookViews>
    <workbookView xWindow="-120" yWindow="-120" windowWidth="29040" windowHeight="15480" xr2:uid="{E6CAC032-F427-4658-ABE9-762ECE8CB069}"/>
  </bookViews>
  <sheets>
    <sheet name="PFAS20-EINGABE" sheetId="1" r:id="rId1"/>
    <sheet name="PFAS20-AUSGABE (2026-2028)" sheetId="3" r:id="rId2"/>
    <sheet name=" PFAS4-20-AUSGABE (ab 2028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4" l="1"/>
  <c r="A44" i="4"/>
  <c r="A42" i="4"/>
  <c r="A41" i="4"/>
  <c r="B15" i="4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10" i="3"/>
  <c r="B12" i="4"/>
  <c r="B13" i="4"/>
  <c r="B14" i="4"/>
  <c r="B16" i="4"/>
  <c r="B17" i="4"/>
  <c r="B18" i="4"/>
  <c r="B19" i="4"/>
  <c r="B20" i="4"/>
  <c r="B21" i="4"/>
  <c r="B22" i="4"/>
  <c r="B23" i="4"/>
  <c r="B24" i="4"/>
  <c r="B25" i="4"/>
  <c r="B26" i="4"/>
  <c r="F26" i="4" s="1"/>
  <c r="B27" i="4"/>
  <c r="B28" i="4"/>
  <c r="B29" i="4"/>
  <c r="B30" i="4"/>
  <c r="B11" i="4"/>
  <c r="B31" i="4" l="1"/>
  <c r="B32" i="4"/>
  <c r="B33" i="4"/>
  <c r="D33" i="4" s="1"/>
  <c r="H12" i="4"/>
  <c r="H13" i="4"/>
  <c r="D14" i="4"/>
  <c r="F15" i="4"/>
  <c r="H16" i="4"/>
  <c r="H17" i="4"/>
  <c r="H18" i="4"/>
  <c r="D19" i="4"/>
  <c r="H20" i="4"/>
  <c r="H21" i="4"/>
  <c r="H22" i="4"/>
  <c r="H23" i="4"/>
  <c r="D24" i="4"/>
  <c r="H25" i="4"/>
  <c r="H26" i="4"/>
  <c r="D27" i="4"/>
  <c r="H28" i="4"/>
  <c r="H29" i="4"/>
  <c r="D30" i="4"/>
  <c r="D11" i="4"/>
  <c r="H24" i="4"/>
  <c r="H15" i="4"/>
  <c r="F12" i="3"/>
  <c r="F13" i="3"/>
  <c r="D14" i="3"/>
  <c r="D15" i="3"/>
  <c r="D16" i="3"/>
  <c r="D17" i="3"/>
  <c r="F18" i="3"/>
  <c r="F19" i="3"/>
  <c r="F20" i="3"/>
  <c r="F21" i="3"/>
  <c r="D22" i="3"/>
  <c r="F24" i="3"/>
  <c r="D25" i="3"/>
  <c r="F26" i="3"/>
  <c r="F27" i="3"/>
  <c r="F28" i="3"/>
  <c r="F10" i="3"/>
  <c r="F29" i="3"/>
  <c r="D29" i="3"/>
  <c r="F23" i="3"/>
  <c r="D23" i="3"/>
  <c r="D12" i="3"/>
  <c r="F11" i="3"/>
  <c r="D11" i="3"/>
  <c r="A39" i="4" l="1"/>
  <c r="H19" i="4"/>
  <c r="D21" i="4"/>
  <c r="H27" i="4"/>
  <c r="D25" i="4"/>
  <c r="H30" i="4"/>
  <c r="D12" i="4"/>
  <c r="F25" i="4"/>
  <c r="D13" i="4"/>
  <c r="H14" i="4"/>
  <c r="D20" i="4"/>
  <c r="D28" i="4"/>
  <c r="D16" i="4"/>
  <c r="F16" i="4"/>
  <c r="D26" i="4"/>
  <c r="D15" i="4"/>
  <c r="D22" i="4"/>
  <c r="D17" i="4"/>
  <c r="D23" i="4"/>
  <c r="F23" i="4"/>
  <c r="D18" i="4"/>
  <c r="D29" i="4"/>
  <c r="H11" i="4"/>
  <c r="F14" i="3"/>
  <c r="F15" i="3"/>
  <c r="F17" i="3"/>
  <c r="D28" i="3"/>
  <c r="F16" i="3"/>
  <c r="D18" i="3"/>
  <c r="D10" i="3"/>
  <c r="D26" i="3"/>
  <c r="D27" i="3"/>
  <c r="D24" i="3"/>
  <c r="F22" i="3"/>
  <c r="F25" i="3"/>
  <c r="B30" i="3"/>
  <c r="D13" i="3"/>
  <c r="D19" i="3"/>
  <c r="D20" i="3"/>
  <c r="D21" i="3"/>
  <c r="F31" i="3" l="1"/>
  <c r="A35" i="3" s="1"/>
  <c r="D30" i="3"/>
  <c r="B31" i="3"/>
  <c r="A36" i="3" s="1"/>
  <c r="H34" i="4"/>
  <c r="F32" i="4"/>
  <c r="D31" i="4"/>
  <c r="A34" i="3"/>
  <c r="B34" i="4"/>
</calcChain>
</file>

<file path=xl/sharedStrings.xml><?xml version="1.0" encoding="utf-8"?>
<sst xmlns="http://schemas.openxmlformats.org/spreadsheetml/2006/main" count="99" uniqueCount="47">
  <si>
    <t>Substanz</t>
  </si>
  <si>
    <t>PFBA</t>
  </si>
  <si>
    <t>PFPeA</t>
  </si>
  <si>
    <t>PFHxA</t>
  </si>
  <si>
    <t>PFHpA</t>
  </si>
  <si>
    <t>PFOA</t>
  </si>
  <si>
    <t>PFNA</t>
  </si>
  <si>
    <t>PFDA</t>
  </si>
  <si>
    <t>PFUnDA</t>
  </si>
  <si>
    <t>PFDoDA</t>
  </si>
  <si>
    <t>PFTrDA</t>
  </si>
  <si>
    <t>PFBS</t>
  </si>
  <si>
    <t>PFPeS</t>
  </si>
  <si>
    <t>PFHxS</t>
  </si>
  <si>
    <t>PFHpS</t>
  </si>
  <si>
    <t>PFOS</t>
  </si>
  <si>
    <t>PFNS</t>
  </si>
  <si>
    <t>PFDS</t>
  </si>
  <si>
    <t>PFUnDS</t>
  </si>
  <si>
    <t>PFDoDS</t>
  </si>
  <si>
    <t>PFTrDS</t>
  </si>
  <si>
    <t>Alle Konzentrationen in ng/l</t>
  </si>
  <si>
    <t>Berechnung von möglichen Grenzwertüberschreitungen des Parameters PFAS-20</t>
  </si>
  <si>
    <t>Tatsächliche Konzentration in der Analyse</t>
  </si>
  <si>
    <t>Ergebnis:</t>
  </si>
  <si>
    <t>Diese Berechnung gilt nur bis einschließlich 11. Januar 2028</t>
  </si>
  <si>
    <t>Berechnung von möglichen Grenzwertüberschreitungen der Parameters PFAS-20 und PFAS-4</t>
  </si>
  <si>
    <t>Summe Einzelkonz. PFAS-20</t>
  </si>
  <si>
    <t>Summe Einzelkonz. PFAS-4</t>
  </si>
  <si>
    <t>MHW-PFAS-20</t>
  </si>
  <si>
    <t>MHW-PFAS-4 + PFNS</t>
  </si>
  <si>
    <t xml:space="preserve">Als maximal im Trinkwasser zulässige Gesamtkonzentration wurde für den Parameter PFAS-20 ein trinkwasserhygienisch begründeter Maßnahmenhöchstwert (MHW) von 5.000 ng/l (0,005 mg/l) festgelegt </t>
  </si>
  <si>
    <t>Aus technischen Gründen bitte Werte unterhalb der Bestimmungsgrenze als "0" eintragen</t>
  </si>
  <si>
    <t>Diese Berechnung gilt ab dem 12. Januar 2028</t>
  </si>
  <si>
    <t>MHW PFAS-4 bzw.
maximale Konzentrationen als Zusatzkriterium zum vom GA festzulegenden MW PFAS-4 + PFNS
[ng/l]</t>
  </si>
  <si>
    <t>MHW PFAS-4 bzw.
maximale Konzentrationen als Zusatzkriterium zum vom GA festzulegenden MW PFAS-4 + PFNS
[%]</t>
  </si>
  <si>
    <r>
      <t xml:space="preserve">toxikolog. begr. Konz. </t>
    </r>
    <r>
      <rPr>
        <strike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[ng/l]</t>
    </r>
  </si>
  <si>
    <r>
      <t>toxikolog. begr. Konz.</t>
    </r>
    <r>
      <rPr>
        <strike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 xml:space="preserve">[%] </t>
    </r>
  </si>
  <si>
    <r>
      <t xml:space="preserve">toxikolog. begr. Konz. </t>
    </r>
    <r>
      <rPr>
        <strike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 xml:space="preserve">[%] </t>
    </r>
  </si>
  <si>
    <t>MHW PFAS-20 bzw. maximale Konzentrationen als Zusatzkriterium zum vom GA festzulegenden MW PFAS-20
[ng/l]</t>
  </si>
  <si>
    <t>Als maximal im Trinkwasser zulässige Gesamtkonzentration wurde für den Parameter PFAS-20 ein trinkwasserhygienisch begründeter Maßnahmenhöchstwert (MHW) von 5.000 ng/l (0,005 mg/l) festgelegt.</t>
  </si>
  <si>
    <t>MHW PFAS-20 bzw. maximale Konzentrationen als Zusatzkriterium zum vom GA festzulegenden MW PFAS-20 
[%]</t>
  </si>
  <si>
    <t>MHW PFAS-20 bzw. maximale Konzentrationen als Zusatzkriterium zum vom GA festzulegenden MW
[ng/l]</t>
  </si>
  <si>
    <t>MHW PFAS-20 bzw. maximale Konzentrationen als Zusatzkriterium zum vom GA festzulegenden MW
[%]</t>
  </si>
  <si>
    <t>Für die Summe aus dem Parameter PFAS-4 und PFNS wurde eine maximale Konzentration als Zusatzkriterium zum vom GA festzulegenden MW von 40 ng/l (0,000 040 mg/l) festgelegt.</t>
  </si>
  <si>
    <t>Eingabe der  im Trinkwasser gemessenen Konzentrationen</t>
  </si>
  <si>
    <t>Version 1, Stand: 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</si>
</sst>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3300"/>
      <name val="Calibri"/>
      <family val="2"/>
      <scheme val="minor"/>
    </font>
    <font>
      <b/>
      <sz val="14"/>
      <color rgb="FFFF33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8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0" borderId="7" xfId="0" applyFont="1" applyFill="1" applyBorder="1" applyAlignment="1">
      <alignment horizontal="left" vertical="center" wrapText="1" readingOrder="1"/>
    </xf>
    <xf numFmtId="0" fontId="2" fillId="0" borderId="5" xfId="0" applyFont="1" applyFill="1" applyBorder="1" applyAlignment="1">
      <alignment horizontal="left" vertical="center" wrapText="1" readingOrder="1"/>
    </xf>
    <xf numFmtId="0" fontId="0" fillId="0" borderId="10" xfId="0" applyBorder="1"/>
    <xf numFmtId="0" fontId="4" fillId="0" borderId="3" xfId="0" applyFont="1" applyBorder="1" applyAlignment="1">
      <alignment horizontal="center"/>
    </xf>
    <xf numFmtId="0" fontId="5" fillId="0" borderId="5" xfId="0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/>
    </xf>
    <xf numFmtId="0" fontId="3" fillId="0" borderId="0" xfId="0" applyFont="1" applyAlignment="1"/>
    <xf numFmtId="0" fontId="11" fillId="0" borderId="5" xfId="0" applyFont="1" applyFill="1" applyBorder="1" applyAlignment="1">
      <alignment horizontal="left" vertical="center" wrapText="1" readingOrder="1"/>
    </xf>
    <xf numFmtId="0" fontId="2" fillId="0" borderId="17" xfId="0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vertical="top" wrapText="1" readingOrder="1"/>
    </xf>
    <xf numFmtId="0" fontId="5" fillId="0" borderId="6" xfId="0" applyFont="1" applyFill="1" applyBorder="1" applyAlignment="1">
      <alignment vertical="top" wrapText="1" readingOrder="1"/>
    </xf>
    <xf numFmtId="0" fontId="2" fillId="0" borderId="23" xfId="0" applyFont="1" applyFill="1" applyBorder="1" applyAlignment="1">
      <alignment horizontal="left" vertical="center" wrapText="1" readingOrder="1"/>
    </xf>
    <xf numFmtId="0" fontId="4" fillId="0" borderId="21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 wrapText="1" readingOrder="1"/>
    </xf>
    <xf numFmtId="0" fontId="5" fillId="0" borderId="8" xfId="0" applyFont="1" applyFill="1" applyBorder="1" applyAlignment="1">
      <alignment horizontal="left" vertical="center" wrapText="1" readingOrder="1"/>
    </xf>
    <xf numFmtId="0" fontId="5" fillId="0" borderId="14" xfId="0" applyFont="1" applyFill="1" applyBorder="1" applyAlignment="1">
      <alignment horizontal="left" vertical="center" wrapText="1" readingOrder="1"/>
    </xf>
    <xf numFmtId="0" fontId="1" fillId="0" borderId="13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0" xfId="0" applyFont="1"/>
    <xf numFmtId="0" fontId="1" fillId="0" borderId="16" xfId="0" applyFont="1" applyBorder="1"/>
    <xf numFmtId="0" fontId="1" fillId="0" borderId="26" xfId="0" applyFont="1" applyBorder="1"/>
    <xf numFmtId="0" fontId="1" fillId="0" borderId="11" xfId="0" applyFont="1" applyBorder="1"/>
    <xf numFmtId="0" fontId="1" fillId="0" borderId="24" xfId="0" applyFont="1" applyBorder="1"/>
    <xf numFmtId="0" fontId="1" fillId="0" borderId="12" xfId="0" applyFont="1" applyBorder="1"/>
    <xf numFmtId="0" fontId="1" fillId="0" borderId="7" xfId="0" applyFont="1" applyBorder="1"/>
    <xf numFmtId="0" fontId="1" fillId="0" borderId="25" xfId="0" applyFont="1" applyBorder="1"/>
    <xf numFmtId="0" fontId="1" fillId="0" borderId="1" xfId="0" applyFont="1" applyBorder="1"/>
    <xf numFmtId="0" fontId="1" fillId="0" borderId="19" xfId="0" applyFont="1" applyBorder="1"/>
    <xf numFmtId="0" fontId="4" fillId="0" borderId="27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Border="1"/>
    <xf numFmtId="0" fontId="4" fillId="0" borderId="30" xfId="0" applyFont="1" applyFill="1" applyBorder="1" applyAlignment="1">
      <alignment vertical="center"/>
    </xf>
    <xf numFmtId="0" fontId="4" fillId="0" borderId="31" xfId="0" applyFont="1" applyBorder="1" applyAlignment="1">
      <alignment wrapText="1"/>
    </xf>
    <xf numFmtId="0" fontId="2" fillId="0" borderId="14" xfId="0" applyFont="1" applyFill="1" applyBorder="1" applyAlignment="1">
      <alignment horizontal="left" vertical="center" wrapText="1" readingOrder="1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21" xfId="0" applyFont="1" applyFill="1" applyBorder="1" applyAlignment="1"/>
    <xf numFmtId="0" fontId="1" fillId="2" borderId="22" xfId="0" applyFont="1" applyFill="1" applyBorder="1" applyAlignment="1"/>
    <xf numFmtId="0" fontId="1" fillId="0" borderId="30" xfId="0" applyFont="1" applyBorder="1"/>
    <xf numFmtId="0" fontId="1" fillId="2" borderId="9" xfId="0" applyFont="1" applyFill="1" applyBorder="1" applyAlignment="1"/>
    <xf numFmtId="0" fontId="1" fillId="0" borderId="34" xfId="0" applyFont="1" applyBorder="1"/>
    <xf numFmtId="0" fontId="5" fillId="0" borderId="33" xfId="0" applyFont="1" applyFill="1" applyBorder="1" applyAlignment="1">
      <alignment horizontal="left" vertical="center" wrapText="1" readingOrder="1"/>
    </xf>
    <xf numFmtId="0" fontId="1" fillId="0" borderId="38" xfId="0" applyFont="1" applyBorder="1"/>
    <xf numFmtId="0" fontId="1" fillId="2" borderId="32" xfId="0" applyFont="1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/>
    <xf numFmtId="0" fontId="2" fillId="0" borderId="18" xfId="0" applyFont="1" applyFill="1" applyBorder="1" applyAlignment="1">
      <alignment horizontal="left" vertical="center" wrapText="1" readingOrder="1"/>
    </xf>
    <xf numFmtId="0" fontId="1" fillId="0" borderId="45" xfId="0" applyFont="1" applyBorder="1"/>
    <xf numFmtId="0" fontId="5" fillId="0" borderId="46" xfId="0" applyFont="1" applyFill="1" applyBorder="1" applyAlignment="1">
      <alignment horizontal="left" vertical="center" wrapText="1" readingOrder="1"/>
    </xf>
    <xf numFmtId="0" fontId="1" fillId="0" borderId="47" xfId="0" applyFont="1" applyBorder="1"/>
    <xf numFmtId="0" fontId="5" fillId="0" borderId="40" xfId="0" applyFont="1" applyFill="1" applyBorder="1" applyAlignment="1">
      <alignment horizontal="left" vertical="center" wrapText="1" readingOrder="1"/>
    </xf>
    <xf numFmtId="0" fontId="1" fillId="0" borderId="48" xfId="0" applyFont="1" applyBorder="1"/>
    <xf numFmtId="0" fontId="1" fillId="2" borderId="4" xfId="0" applyFont="1" applyFill="1" applyBorder="1" applyAlignment="1"/>
    <xf numFmtId="0" fontId="1" fillId="2" borderId="10" xfId="0" applyFont="1" applyFill="1" applyBorder="1" applyAlignment="1"/>
    <xf numFmtId="0" fontId="1" fillId="0" borderId="39" xfId="0" applyFont="1" applyBorder="1"/>
    <xf numFmtId="164" fontId="1" fillId="0" borderId="43" xfId="0" applyNumberFormat="1" applyFont="1" applyBorder="1"/>
    <xf numFmtId="164" fontId="1" fillId="0" borderId="41" xfId="0" applyNumberFormat="1" applyFont="1" applyBorder="1"/>
    <xf numFmtId="0" fontId="2" fillId="0" borderId="19" xfId="0" applyFont="1" applyFill="1" applyBorder="1" applyAlignment="1">
      <alignment horizontal="left" vertical="center" wrapText="1" readingOrder="1"/>
    </xf>
    <xf numFmtId="0" fontId="1" fillId="0" borderId="35" xfId="0" applyFont="1" applyBorder="1"/>
    <xf numFmtId="0" fontId="1" fillId="0" borderId="49" xfId="0" applyFont="1" applyBorder="1"/>
    <xf numFmtId="0" fontId="5" fillId="0" borderId="30" xfId="0" applyFont="1" applyFill="1" applyBorder="1" applyAlignment="1">
      <alignment horizontal="left" vertical="center" wrapText="1" readingOrder="1"/>
    </xf>
    <xf numFmtId="0" fontId="1" fillId="0" borderId="31" xfId="0" applyFont="1" applyBorder="1"/>
    <xf numFmtId="0" fontId="1" fillId="0" borderId="29" xfId="0" applyFont="1" applyBorder="1"/>
    <xf numFmtId="164" fontId="1" fillId="0" borderId="28" xfId="0" applyNumberFormat="1" applyFont="1" applyBorder="1"/>
    <xf numFmtId="0" fontId="0" fillId="2" borderId="2" xfId="0" applyFill="1" applyBorder="1"/>
    <xf numFmtId="0" fontId="0" fillId="2" borderId="4" xfId="0" applyFill="1" applyBorder="1"/>
    <xf numFmtId="0" fontId="1" fillId="2" borderId="38" xfId="0" applyFont="1" applyFill="1" applyBorder="1" applyAlignment="1"/>
    <xf numFmtId="0" fontId="1" fillId="2" borderId="20" xfId="0" applyFont="1" applyFill="1" applyBorder="1" applyAlignment="1"/>
    <xf numFmtId="2" fontId="1" fillId="0" borderId="31" xfId="0" applyNumberFormat="1" applyFont="1" applyBorder="1"/>
    <xf numFmtId="2" fontId="1" fillId="0" borderId="13" xfId="0" applyNumberFormat="1" applyFont="1" applyBorder="1"/>
    <xf numFmtId="2" fontId="1" fillId="0" borderId="36" xfId="0" applyNumberFormat="1" applyFont="1" applyBorder="1"/>
    <xf numFmtId="2" fontId="1" fillId="0" borderId="26" xfId="0" applyNumberFormat="1" applyFont="1" applyBorder="1"/>
    <xf numFmtId="164" fontId="1" fillId="0" borderId="15" xfId="0" applyNumberFormat="1" applyFont="1" applyBorder="1" applyAlignment="1">
      <alignment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9" xfId="0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6" xfId="0" applyFont="1" applyBorder="1" applyAlignment="1"/>
    <xf numFmtId="0" fontId="1" fillId="0" borderId="5" xfId="0" applyFont="1" applyBorder="1"/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9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top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readingOrder="1"/>
    </xf>
    <xf numFmtId="0" fontId="10" fillId="0" borderId="5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</cellXfs>
  <cellStyles count="1">
    <cellStyle name="Standard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33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0</xdr:rowOff>
    </xdr:from>
    <xdr:to>
      <xdr:col>5</xdr:col>
      <xdr:colOff>754902</xdr:colOff>
      <xdr:row>4</xdr:row>
      <xdr:rowOff>126946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CE96653-50B9-4516-B8E9-EBAD718B0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3475" y="200025"/>
          <a:ext cx="1621677" cy="841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790575</xdr:colOff>
      <xdr:row>1</xdr:row>
      <xdr:rowOff>0</xdr:rowOff>
    </xdr:from>
    <xdr:to>
      <xdr:col>8</xdr:col>
      <xdr:colOff>754902</xdr:colOff>
      <xdr:row>4</xdr:row>
      <xdr:rowOff>174571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7E725E8-1120-4E6D-80CF-5CED47DBB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8700" y="247650"/>
          <a:ext cx="1621677" cy="841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809625</xdr:colOff>
      <xdr:row>2</xdr:row>
      <xdr:rowOff>0</xdr:rowOff>
    </xdr:from>
    <xdr:to>
      <xdr:col>8</xdr:col>
      <xdr:colOff>2431302</xdr:colOff>
      <xdr:row>6</xdr:row>
      <xdr:rowOff>22171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2B7557-2E2E-7733-0828-07DBCFD4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0225" y="485775"/>
          <a:ext cx="1621677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CC18-8DAA-4376-B722-E12D8E90F196}">
  <dimension ref="A1:H37"/>
  <sheetViews>
    <sheetView tabSelected="1" zoomScaleNormal="100" workbookViewId="0">
      <selection activeCell="S9" sqref="S9"/>
    </sheetView>
  </sheetViews>
  <sheetFormatPr baseColWidth="10" defaultRowHeight="15" x14ac:dyDescent="0.25"/>
  <cols>
    <col min="1" max="1" width="22" customWidth="1"/>
    <col min="2" max="2" width="16.42578125" customWidth="1"/>
    <col min="3" max="3" width="20.28515625" customWidth="1"/>
    <col min="4" max="4" width="17" customWidth="1"/>
    <col min="7" max="7" width="14.140625" customWidth="1"/>
  </cols>
  <sheetData>
    <row r="1" spans="1:8" ht="15.75" thickBot="1" x14ac:dyDescent="0.3"/>
    <row r="2" spans="1:8" ht="18.75" x14ac:dyDescent="0.3">
      <c r="A2" s="108" t="s">
        <v>45</v>
      </c>
      <c r="B2" s="102"/>
      <c r="C2" s="102"/>
      <c r="D2" s="102"/>
      <c r="E2" s="102"/>
      <c r="F2" s="103"/>
      <c r="G2" s="12"/>
      <c r="H2" s="12"/>
    </row>
    <row r="3" spans="1:8" ht="18.75" x14ac:dyDescent="0.3">
      <c r="A3" s="93"/>
      <c r="B3" s="91"/>
      <c r="C3" s="91"/>
      <c r="D3" s="91"/>
      <c r="E3" s="104"/>
      <c r="F3" s="105"/>
      <c r="G3" s="12"/>
      <c r="H3" s="12"/>
    </row>
    <row r="4" spans="1:8" ht="18.75" x14ac:dyDescent="0.3">
      <c r="A4" s="106" t="s">
        <v>21</v>
      </c>
      <c r="B4" s="107"/>
      <c r="C4" s="107"/>
      <c r="D4" s="91"/>
      <c r="E4" s="104"/>
      <c r="F4" s="105"/>
      <c r="G4" s="12"/>
      <c r="H4" s="12"/>
    </row>
    <row r="5" spans="1:8" ht="18.75" x14ac:dyDescent="0.3">
      <c r="A5" s="109" t="s">
        <v>32</v>
      </c>
      <c r="B5" s="110"/>
      <c r="C5" s="110"/>
      <c r="D5" s="91"/>
      <c r="E5" s="97"/>
      <c r="F5" s="98"/>
      <c r="G5" s="12"/>
      <c r="H5" s="12"/>
    </row>
    <row r="6" spans="1:8" x14ac:dyDescent="0.25">
      <c r="A6" s="109"/>
      <c r="B6" s="110"/>
      <c r="C6" s="110"/>
      <c r="D6" s="3"/>
      <c r="E6" s="3"/>
      <c r="F6" s="4"/>
      <c r="G6" s="3"/>
    </row>
    <row r="7" spans="1:8" ht="15.75" customHeight="1" x14ac:dyDescent="0.25">
      <c r="A7" s="106"/>
      <c r="B7" s="107"/>
      <c r="C7" s="107"/>
      <c r="D7" s="15"/>
      <c r="E7" s="15"/>
      <c r="F7" s="16"/>
      <c r="G7" s="15"/>
    </row>
    <row r="8" spans="1:8" ht="15.75" thickBot="1" x14ac:dyDescent="0.3">
      <c r="A8" s="2"/>
      <c r="B8" s="3"/>
      <c r="C8" s="3"/>
      <c r="D8" s="3"/>
      <c r="E8" s="3"/>
      <c r="F8" s="4"/>
      <c r="G8" s="3"/>
    </row>
    <row r="9" spans="1:8" ht="47.25" x14ac:dyDescent="0.25">
      <c r="A9" s="43" t="s">
        <v>0</v>
      </c>
      <c r="B9" s="44" t="s">
        <v>23</v>
      </c>
      <c r="C9" s="3"/>
      <c r="D9" s="3"/>
      <c r="E9" s="3"/>
      <c r="F9" s="4"/>
    </row>
    <row r="10" spans="1:8" ht="15.75" x14ac:dyDescent="0.25">
      <c r="A10" s="5" t="s">
        <v>1</v>
      </c>
      <c r="B10" s="22">
        <v>0</v>
      </c>
      <c r="C10" s="3"/>
      <c r="D10" s="3"/>
      <c r="E10" s="3"/>
      <c r="F10" s="4"/>
    </row>
    <row r="11" spans="1:8" ht="15.75" x14ac:dyDescent="0.25">
      <c r="A11" s="5" t="s">
        <v>2</v>
      </c>
      <c r="B11" s="22">
        <v>0</v>
      </c>
      <c r="C11" s="3"/>
      <c r="D11" s="3"/>
      <c r="E11" s="3"/>
      <c r="F11" s="4"/>
    </row>
    <row r="12" spans="1:8" ht="15.75" x14ac:dyDescent="0.25">
      <c r="A12" s="5" t="s">
        <v>3</v>
      </c>
      <c r="B12" s="22">
        <v>0</v>
      </c>
      <c r="C12" s="3"/>
      <c r="D12" s="3"/>
      <c r="E12" s="3"/>
      <c r="F12" s="4"/>
    </row>
    <row r="13" spans="1:8" ht="15.75" x14ac:dyDescent="0.25">
      <c r="A13" s="5" t="s">
        <v>4</v>
      </c>
      <c r="B13" s="22">
        <v>0</v>
      </c>
      <c r="C13" s="3"/>
      <c r="D13" s="3"/>
      <c r="E13" s="3"/>
      <c r="F13" s="4"/>
    </row>
    <row r="14" spans="1:8" ht="15.75" x14ac:dyDescent="0.25">
      <c r="A14" s="5" t="s">
        <v>5</v>
      </c>
      <c r="B14" s="22">
        <v>0</v>
      </c>
      <c r="C14" s="3"/>
      <c r="D14" s="3"/>
      <c r="E14" s="3"/>
      <c r="F14" s="4"/>
    </row>
    <row r="15" spans="1:8" ht="15.75" x14ac:dyDescent="0.25">
      <c r="A15" s="5" t="s">
        <v>6</v>
      </c>
      <c r="B15" s="22">
        <v>0</v>
      </c>
      <c r="C15" s="3"/>
      <c r="D15" s="3"/>
      <c r="E15" s="3"/>
      <c r="F15" s="4"/>
    </row>
    <row r="16" spans="1:8" ht="15.75" x14ac:dyDescent="0.25">
      <c r="A16" s="5" t="s">
        <v>7</v>
      </c>
      <c r="B16" s="22">
        <v>0</v>
      </c>
      <c r="C16" s="3"/>
      <c r="D16" s="3"/>
      <c r="E16" s="3"/>
      <c r="F16" s="4"/>
    </row>
    <row r="17" spans="1:7" ht="15.75" x14ac:dyDescent="0.25">
      <c r="A17" s="5" t="s">
        <v>8</v>
      </c>
      <c r="B17" s="22">
        <v>0</v>
      </c>
      <c r="C17" s="3"/>
      <c r="D17" s="3"/>
      <c r="E17" s="3"/>
      <c r="F17" s="4"/>
    </row>
    <row r="18" spans="1:7" ht="15.75" x14ac:dyDescent="0.25">
      <c r="A18" s="5" t="s">
        <v>9</v>
      </c>
      <c r="B18" s="22">
        <v>0</v>
      </c>
      <c r="C18" s="3"/>
      <c r="D18" s="3"/>
      <c r="E18" s="3"/>
      <c r="F18" s="4"/>
    </row>
    <row r="19" spans="1:7" ht="15.75" x14ac:dyDescent="0.25">
      <c r="A19" s="5" t="s">
        <v>10</v>
      </c>
      <c r="B19" s="22">
        <v>0</v>
      </c>
      <c r="C19" s="3"/>
      <c r="D19" s="3"/>
      <c r="E19" s="3"/>
      <c r="F19" s="4"/>
    </row>
    <row r="20" spans="1:7" ht="15.75" x14ac:dyDescent="0.25">
      <c r="A20" s="5" t="s">
        <v>11</v>
      </c>
      <c r="B20" s="22">
        <v>0</v>
      </c>
      <c r="C20" s="3"/>
      <c r="D20" s="3"/>
      <c r="E20" s="3"/>
      <c r="F20" s="4"/>
    </row>
    <row r="21" spans="1:7" ht="15.75" x14ac:dyDescent="0.25">
      <c r="A21" s="5" t="s">
        <v>12</v>
      </c>
      <c r="B21" s="22">
        <v>0</v>
      </c>
      <c r="C21" s="3"/>
      <c r="D21" s="3"/>
      <c r="E21" s="3"/>
      <c r="F21" s="4"/>
    </row>
    <row r="22" spans="1:7" ht="15.75" x14ac:dyDescent="0.25">
      <c r="A22" s="5" t="s">
        <v>13</v>
      </c>
      <c r="B22" s="22">
        <v>0</v>
      </c>
      <c r="C22" s="3"/>
      <c r="D22" s="3"/>
      <c r="E22" s="3"/>
      <c r="F22" s="4"/>
    </row>
    <row r="23" spans="1:7" ht="15.75" x14ac:dyDescent="0.25">
      <c r="A23" s="5" t="s">
        <v>14</v>
      </c>
      <c r="B23" s="22">
        <v>0</v>
      </c>
      <c r="C23" s="3"/>
      <c r="D23" s="3"/>
      <c r="E23" s="3"/>
      <c r="F23" s="4"/>
    </row>
    <row r="24" spans="1:7" ht="15.75" x14ac:dyDescent="0.25">
      <c r="A24" s="5" t="s">
        <v>15</v>
      </c>
      <c r="B24" s="22">
        <v>0</v>
      </c>
      <c r="C24" s="3"/>
      <c r="D24" s="3"/>
      <c r="E24" s="3"/>
      <c r="F24" s="4"/>
    </row>
    <row r="25" spans="1:7" ht="15.75" x14ac:dyDescent="0.25">
      <c r="A25" s="5" t="s">
        <v>16</v>
      </c>
      <c r="B25" s="22">
        <v>0</v>
      </c>
      <c r="C25" s="3"/>
      <c r="D25" s="3"/>
      <c r="E25" s="3"/>
      <c r="F25" s="4"/>
    </row>
    <row r="26" spans="1:7" ht="15.75" x14ac:dyDescent="0.25">
      <c r="A26" s="5" t="s">
        <v>17</v>
      </c>
      <c r="B26" s="22">
        <v>0</v>
      </c>
      <c r="C26" s="3"/>
      <c r="D26" s="3"/>
      <c r="E26" s="3"/>
      <c r="F26" s="4"/>
    </row>
    <row r="27" spans="1:7" ht="15.75" x14ac:dyDescent="0.25">
      <c r="A27" s="5" t="s">
        <v>18</v>
      </c>
      <c r="B27" s="22">
        <v>0</v>
      </c>
      <c r="C27" s="3"/>
      <c r="D27" s="3"/>
      <c r="E27" s="3"/>
      <c r="F27" s="4"/>
    </row>
    <row r="28" spans="1:7" ht="15.75" x14ac:dyDescent="0.25">
      <c r="A28" s="5" t="s">
        <v>19</v>
      </c>
      <c r="B28" s="22">
        <v>0</v>
      </c>
      <c r="C28" s="3"/>
      <c r="D28" s="3"/>
      <c r="E28" s="3"/>
      <c r="F28" s="4"/>
    </row>
    <row r="29" spans="1:7" ht="16.5" thickBot="1" x14ac:dyDescent="0.3">
      <c r="A29" s="45" t="s">
        <v>20</v>
      </c>
      <c r="B29" s="26">
        <v>0</v>
      </c>
      <c r="C29" s="3"/>
      <c r="D29" s="3"/>
      <c r="E29" s="3"/>
      <c r="F29" s="4"/>
    </row>
    <row r="30" spans="1:7" ht="15.75" x14ac:dyDescent="0.25">
      <c r="A30" s="9"/>
      <c r="B30" s="3"/>
      <c r="C30" s="42"/>
      <c r="D30" s="42"/>
      <c r="E30" s="42"/>
      <c r="F30" s="24"/>
      <c r="G30" s="25"/>
    </row>
    <row r="31" spans="1:7" s="25" customFormat="1" ht="15.75" x14ac:dyDescent="0.25">
      <c r="A31" s="99"/>
      <c r="B31" s="42"/>
      <c r="C31" s="42"/>
      <c r="D31" s="42"/>
      <c r="E31" s="42"/>
      <c r="F31" s="24"/>
    </row>
    <row r="32" spans="1:7" s="25" customFormat="1" ht="16.5" thickBot="1" x14ac:dyDescent="0.3">
      <c r="A32" s="100" t="s">
        <v>46</v>
      </c>
      <c r="B32" s="101"/>
      <c r="C32" s="94"/>
      <c r="D32" s="94"/>
      <c r="E32" s="94"/>
      <c r="F32" s="7"/>
      <c r="G32"/>
    </row>
    <row r="33" ht="29.25" customHeight="1" x14ac:dyDescent="0.25"/>
    <row r="34" ht="29.25" customHeight="1" x14ac:dyDescent="0.25"/>
    <row r="35" ht="33.75" customHeight="1" x14ac:dyDescent="0.25"/>
    <row r="36" ht="30.75" customHeight="1" x14ac:dyDescent="0.25"/>
    <row r="37" ht="41.25" customHeight="1" x14ac:dyDescent="0.25"/>
  </sheetData>
  <mergeCells count="6">
    <mergeCell ref="A32:B32"/>
    <mergeCell ref="E2:F4"/>
    <mergeCell ref="A7:C7"/>
    <mergeCell ref="A2:D2"/>
    <mergeCell ref="A4:C4"/>
    <mergeCell ref="A5:C6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A962-836C-425C-AE7B-377E55A660A7}">
  <dimension ref="A1:I39"/>
  <sheetViews>
    <sheetView workbookViewId="0">
      <selection activeCell="A39" sqref="A39:B39"/>
    </sheetView>
  </sheetViews>
  <sheetFormatPr baseColWidth="10" defaultRowHeight="15" x14ac:dyDescent="0.25"/>
  <cols>
    <col min="2" max="2" width="22.85546875" customWidth="1"/>
    <col min="5" max="5" width="29.5703125" customWidth="1"/>
    <col min="6" max="6" width="31.140625" customWidth="1"/>
    <col min="7" max="7" width="13.42578125" customWidth="1"/>
  </cols>
  <sheetData>
    <row r="1" spans="1:9" ht="19.5" thickBot="1" x14ac:dyDescent="0.35">
      <c r="A1" s="116" t="s">
        <v>22</v>
      </c>
      <c r="B1" s="116"/>
      <c r="C1" s="116"/>
      <c r="D1" s="116"/>
      <c r="E1" s="116"/>
      <c r="F1" s="116"/>
      <c r="G1" s="116"/>
    </row>
    <row r="2" spans="1:9" ht="18.75" x14ac:dyDescent="0.3">
      <c r="A2" s="1"/>
      <c r="B2" s="92"/>
      <c r="C2" s="92"/>
      <c r="D2" s="92"/>
      <c r="E2" s="92"/>
      <c r="F2" s="92"/>
      <c r="G2" s="95"/>
      <c r="H2" s="95"/>
      <c r="I2" s="96"/>
    </row>
    <row r="3" spans="1:9" ht="18.75" x14ac:dyDescent="0.3">
      <c r="A3" s="93"/>
      <c r="B3" s="117" t="s">
        <v>25</v>
      </c>
      <c r="C3" s="117"/>
      <c r="D3" s="117"/>
      <c r="E3" s="117"/>
      <c r="F3" s="117"/>
      <c r="G3" s="97"/>
      <c r="H3" s="97"/>
      <c r="I3" s="98"/>
    </row>
    <row r="4" spans="1:9" ht="15" customHeight="1" x14ac:dyDescent="0.3">
      <c r="A4" s="2"/>
      <c r="B4" s="3"/>
      <c r="C4" s="3"/>
      <c r="D4" s="3"/>
      <c r="E4" s="3"/>
      <c r="F4" s="3"/>
      <c r="G4" s="97"/>
      <c r="H4" s="97"/>
      <c r="I4" s="98"/>
    </row>
    <row r="5" spans="1:9" ht="15.75" customHeight="1" x14ac:dyDescent="0.3">
      <c r="A5" s="106" t="s">
        <v>21</v>
      </c>
      <c r="B5" s="107"/>
      <c r="C5" s="107"/>
      <c r="D5" s="107"/>
      <c r="E5" s="107"/>
      <c r="F5" s="107"/>
      <c r="G5" s="97"/>
      <c r="H5" s="97"/>
      <c r="I5" s="98"/>
    </row>
    <row r="6" spans="1:9" ht="15" customHeight="1" x14ac:dyDescent="0.3">
      <c r="A6" s="2"/>
      <c r="B6" s="3"/>
      <c r="C6" s="3"/>
      <c r="D6" s="3"/>
      <c r="E6" s="3"/>
      <c r="F6" s="3"/>
      <c r="G6" s="97"/>
      <c r="H6" s="97"/>
      <c r="I6" s="98"/>
    </row>
    <row r="7" spans="1:9" ht="42.75" customHeight="1" x14ac:dyDescent="0.25">
      <c r="A7" s="118" t="s">
        <v>31</v>
      </c>
      <c r="B7" s="119"/>
      <c r="C7" s="119"/>
      <c r="D7" s="119"/>
      <c r="E7" s="119"/>
      <c r="F7" s="119"/>
      <c r="G7" s="119"/>
      <c r="H7" s="3"/>
      <c r="I7" s="4"/>
    </row>
    <row r="8" spans="1:9" ht="15.75" thickBot="1" x14ac:dyDescent="0.3">
      <c r="A8" s="2"/>
      <c r="B8" s="3"/>
      <c r="C8" s="3"/>
      <c r="D8" s="3"/>
      <c r="E8" s="3"/>
      <c r="F8" s="3"/>
      <c r="G8" s="3"/>
      <c r="H8" s="3"/>
      <c r="I8" s="4"/>
    </row>
    <row r="9" spans="1:9" ht="79.5" thickBot="1" x14ac:dyDescent="0.3">
      <c r="A9" s="35" t="s">
        <v>0</v>
      </c>
      <c r="B9" s="86" t="s">
        <v>23</v>
      </c>
      <c r="C9" s="87" t="s">
        <v>36</v>
      </c>
      <c r="D9" s="88" t="s">
        <v>38</v>
      </c>
      <c r="E9" s="89" t="s">
        <v>42</v>
      </c>
      <c r="F9" s="88" t="s">
        <v>43</v>
      </c>
      <c r="G9" s="3"/>
      <c r="H9" s="3"/>
      <c r="I9" s="4"/>
    </row>
    <row r="10" spans="1:9" ht="15.75" x14ac:dyDescent="0.25">
      <c r="A10" s="19" t="s">
        <v>1</v>
      </c>
      <c r="B10" s="27">
        <f>'PFAS20-EINGABE'!B10</f>
        <v>0</v>
      </c>
      <c r="C10" s="28">
        <v>10000</v>
      </c>
      <c r="D10" s="83">
        <f>B10/C10*100</f>
        <v>0</v>
      </c>
      <c r="E10" s="50">
        <v>5000</v>
      </c>
      <c r="F10" s="80">
        <f>B10/E10*100</f>
        <v>0</v>
      </c>
      <c r="G10" s="3"/>
      <c r="H10" s="3"/>
      <c r="I10" s="4"/>
    </row>
    <row r="11" spans="1:9" ht="15.75" x14ac:dyDescent="0.25">
      <c r="A11" s="5" t="s">
        <v>2</v>
      </c>
      <c r="B11" s="27">
        <f>'PFAS20-EINGABE'!B11</f>
        <v>0</v>
      </c>
      <c r="C11" s="30">
        <v>100</v>
      </c>
      <c r="D11" s="81">
        <f t="shared" ref="D11:D29" si="0">B11/C11*100</f>
        <v>0</v>
      </c>
      <c r="E11" s="31">
        <v>100</v>
      </c>
      <c r="F11" s="81">
        <f t="shared" ref="F11:F29" si="1">B11/E11*100</f>
        <v>0</v>
      </c>
      <c r="G11" s="3"/>
      <c r="H11" s="3"/>
      <c r="I11" s="4"/>
    </row>
    <row r="12" spans="1:9" ht="15.75" x14ac:dyDescent="0.25">
      <c r="A12" s="5" t="s">
        <v>3</v>
      </c>
      <c r="B12" s="27">
        <f>'PFAS20-EINGABE'!B12</f>
        <v>0</v>
      </c>
      <c r="C12" s="30">
        <v>6000</v>
      </c>
      <c r="D12" s="81">
        <f t="shared" si="0"/>
        <v>0</v>
      </c>
      <c r="E12" s="31">
        <v>5000</v>
      </c>
      <c r="F12" s="81">
        <f t="shared" si="1"/>
        <v>0</v>
      </c>
      <c r="G12" s="3"/>
      <c r="H12" s="3"/>
      <c r="I12" s="4"/>
    </row>
    <row r="13" spans="1:9" ht="15.75" x14ac:dyDescent="0.25">
      <c r="A13" s="5" t="s">
        <v>4</v>
      </c>
      <c r="B13" s="27">
        <f>'PFAS20-EINGABE'!B13</f>
        <v>0</v>
      </c>
      <c r="C13" s="30">
        <v>280</v>
      </c>
      <c r="D13" s="81">
        <f t="shared" si="0"/>
        <v>0</v>
      </c>
      <c r="E13" s="31">
        <v>2800</v>
      </c>
      <c r="F13" s="81">
        <f t="shared" si="1"/>
        <v>0</v>
      </c>
      <c r="G13" s="3"/>
      <c r="H13" s="3"/>
      <c r="I13" s="4"/>
    </row>
    <row r="14" spans="1:9" ht="15.75" x14ac:dyDescent="0.25">
      <c r="A14" s="5" t="s">
        <v>5</v>
      </c>
      <c r="B14" s="27">
        <f>'PFAS20-EINGABE'!B14</f>
        <v>0</v>
      </c>
      <c r="C14" s="30">
        <v>20</v>
      </c>
      <c r="D14" s="81">
        <f t="shared" si="0"/>
        <v>0</v>
      </c>
      <c r="E14" s="31">
        <v>100</v>
      </c>
      <c r="F14" s="81">
        <f>B14/E14*100</f>
        <v>0</v>
      </c>
      <c r="G14" s="3"/>
      <c r="H14" s="3"/>
      <c r="I14" s="4"/>
    </row>
    <row r="15" spans="1:9" ht="15.75" x14ac:dyDescent="0.25">
      <c r="A15" s="5" t="s">
        <v>6</v>
      </c>
      <c r="B15" s="27">
        <f>'PFAS20-EINGABE'!B15</f>
        <v>0</v>
      </c>
      <c r="C15" s="30">
        <v>20</v>
      </c>
      <c r="D15" s="81">
        <f t="shared" si="0"/>
        <v>0</v>
      </c>
      <c r="E15" s="31">
        <v>100</v>
      </c>
      <c r="F15" s="81">
        <f t="shared" si="1"/>
        <v>0</v>
      </c>
      <c r="G15" s="3"/>
      <c r="H15" s="3"/>
      <c r="I15" s="4"/>
    </row>
    <row r="16" spans="1:9" ht="15.75" x14ac:dyDescent="0.25">
      <c r="A16" s="5" t="s">
        <v>7</v>
      </c>
      <c r="B16" s="27">
        <f>'PFAS20-EINGABE'!B16</f>
        <v>0</v>
      </c>
      <c r="C16" s="30">
        <v>35</v>
      </c>
      <c r="D16" s="81">
        <f t="shared" si="0"/>
        <v>0</v>
      </c>
      <c r="E16" s="31">
        <v>350</v>
      </c>
      <c r="F16" s="81">
        <f t="shared" si="1"/>
        <v>0</v>
      </c>
      <c r="G16" s="3"/>
      <c r="H16" s="3"/>
      <c r="I16" s="4"/>
    </row>
    <row r="17" spans="1:9" ht="15.75" x14ac:dyDescent="0.25">
      <c r="A17" s="5" t="s">
        <v>8</v>
      </c>
      <c r="B17" s="27">
        <f>'PFAS20-EINGABE'!B17</f>
        <v>0</v>
      </c>
      <c r="C17" s="30">
        <v>28</v>
      </c>
      <c r="D17" s="81">
        <f t="shared" si="0"/>
        <v>0</v>
      </c>
      <c r="E17" s="31">
        <v>280</v>
      </c>
      <c r="F17" s="81">
        <f t="shared" si="1"/>
        <v>0</v>
      </c>
      <c r="G17" s="3"/>
      <c r="H17" s="3"/>
      <c r="I17" s="4"/>
    </row>
    <row r="18" spans="1:9" ht="15.75" x14ac:dyDescent="0.25">
      <c r="A18" s="5" t="s">
        <v>9</v>
      </c>
      <c r="B18" s="27">
        <f>'PFAS20-EINGABE'!B18</f>
        <v>0</v>
      </c>
      <c r="C18" s="30">
        <v>28</v>
      </c>
      <c r="D18" s="81">
        <f t="shared" si="0"/>
        <v>0</v>
      </c>
      <c r="E18" s="31">
        <v>280</v>
      </c>
      <c r="F18" s="81">
        <f t="shared" si="1"/>
        <v>0</v>
      </c>
      <c r="G18" s="3"/>
      <c r="H18" s="3"/>
      <c r="I18" s="4"/>
    </row>
    <row r="19" spans="1:9" ht="15.75" x14ac:dyDescent="0.25">
      <c r="A19" s="5" t="s">
        <v>10</v>
      </c>
      <c r="B19" s="27">
        <f>'PFAS20-EINGABE'!B19</f>
        <v>0</v>
      </c>
      <c r="C19" s="30">
        <v>1700</v>
      </c>
      <c r="D19" s="81">
        <f t="shared" si="0"/>
        <v>0</v>
      </c>
      <c r="E19" s="31">
        <v>5000</v>
      </c>
      <c r="F19" s="81">
        <f t="shared" si="1"/>
        <v>0</v>
      </c>
      <c r="G19" s="3"/>
      <c r="H19" s="3"/>
      <c r="I19" s="4"/>
    </row>
    <row r="20" spans="1:9" ht="15.75" x14ac:dyDescent="0.25">
      <c r="A20" s="5" t="s">
        <v>11</v>
      </c>
      <c r="B20" s="27">
        <f>'PFAS20-EINGABE'!B20</f>
        <v>0</v>
      </c>
      <c r="C20" s="30">
        <v>6000</v>
      </c>
      <c r="D20" s="81">
        <f t="shared" si="0"/>
        <v>0</v>
      </c>
      <c r="E20" s="31">
        <v>5000</v>
      </c>
      <c r="F20" s="81">
        <f t="shared" si="1"/>
        <v>0</v>
      </c>
      <c r="G20" s="3"/>
      <c r="H20" s="3"/>
      <c r="I20" s="4"/>
    </row>
    <row r="21" spans="1:9" ht="15.75" x14ac:dyDescent="0.25">
      <c r="A21" s="5" t="s">
        <v>12</v>
      </c>
      <c r="B21" s="27">
        <f>'PFAS20-EINGABE'!B21</f>
        <v>0</v>
      </c>
      <c r="C21" s="30">
        <v>100</v>
      </c>
      <c r="D21" s="81">
        <f t="shared" si="0"/>
        <v>0</v>
      </c>
      <c r="E21" s="31">
        <v>100</v>
      </c>
      <c r="F21" s="81">
        <f t="shared" si="1"/>
        <v>0</v>
      </c>
      <c r="G21" s="3"/>
      <c r="H21" s="3"/>
      <c r="I21" s="4"/>
    </row>
    <row r="22" spans="1:9" ht="15.75" x14ac:dyDescent="0.25">
      <c r="A22" s="5" t="s">
        <v>13</v>
      </c>
      <c r="B22" s="27">
        <f>'PFAS20-EINGABE'!B22</f>
        <v>0</v>
      </c>
      <c r="C22" s="30">
        <v>20</v>
      </c>
      <c r="D22" s="81">
        <f t="shared" si="0"/>
        <v>0</v>
      </c>
      <c r="E22" s="31">
        <v>100</v>
      </c>
      <c r="F22" s="81">
        <f t="shared" si="1"/>
        <v>0</v>
      </c>
      <c r="G22" s="3"/>
      <c r="H22" s="3"/>
      <c r="I22" s="4"/>
    </row>
    <row r="23" spans="1:9" ht="15.75" x14ac:dyDescent="0.25">
      <c r="A23" s="5" t="s">
        <v>14</v>
      </c>
      <c r="B23" s="27">
        <f>'PFAS20-EINGABE'!B23</f>
        <v>0</v>
      </c>
      <c r="C23" s="30">
        <v>100</v>
      </c>
      <c r="D23" s="81">
        <f t="shared" si="0"/>
        <v>0</v>
      </c>
      <c r="E23" s="31">
        <v>100</v>
      </c>
      <c r="F23" s="81">
        <f t="shared" si="1"/>
        <v>0</v>
      </c>
      <c r="G23" s="3"/>
      <c r="H23" s="3"/>
      <c r="I23" s="4"/>
    </row>
    <row r="24" spans="1:9" ht="15.75" x14ac:dyDescent="0.25">
      <c r="A24" s="5" t="s">
        <v>15</v>
      </c>
      <c r="B24" s="27">
        <f>'PFAS20-EINGABE'!B24</f>
        <v>0</v>
      </c>
      <c r="C24" s="30">
        <v>20</v>
      </c>
      <c r="D24" s="81">
        <f t="shared" si="0"/>
        <v>0</v>
      </c>
      <c r="E24" s="31">
        <v>100</v>
      </c>
      <c r="F24" s="81">
        <f t="shared" si="1"/>
        <v>0</v>
      </c>
      <c r="G24" s="3"/>
      <c r="H24" s="3"/>
      <c r="I24" s="4"/>
    </row>
    <row r="25" spans="1:9" ht="15.75" x14ac:dyDescent="0.25">
      <c r="A25" s="5" t="s">
        <v>16</v>
      </c>
      <c r="B25" s="27">
        <f>'PFAS20-EINGABE'!B25</f>
        <v>0</v>
      </c>
      <c r="C25" s="30">
        <v>100</v>
      </c>
      <c r="D25" s="81">
        <f t="shared" si="0"/>
        <v>0</v>
      </c>
      <c r="E25" s="31">
        <v>100</v>
      </c>
      <c r="F25" s="81">
        <f t="shared" si="1"/>
        <v>0</v>
      </c>
      <c r="G25" s="3"/>
      <c r="H25" s="3"/>
      <c r="I25" s="4"/>
    </row>
    <row r="26" spans="1:9" ht="15.75" x14ac:dyDescent="0.25">
      <c r="A26" s="5" t="s">
        <v>17</v>
      </c>
      <c r="B26" s="27">
        <f>'PFAS20-EINGABE'!B26</f>
        <v>0</v>
      </c>
      <c r="C26" s="30">
        <v>100</v>
      </c>
      <c r="D26" s="81">
        <f t="shared" si="0"/>
        <v>0</v>
      </c>
      <c r="E26" s="31">
        <v>100</v>
      </c>
      <c r="F26" s="81">
        <f t="shared" si="1"/>
        <v>0</v>
      </c>
      <c r="G26" s="3"/>
      <c r="H26" s="3"/>
      <c r="I26" s="4"/>
    </row>
    <row r="27" spans="1:9" ht="15.75" x14ac:dyDescent="0.25">
      <c r="A27" s="5" t="s">
        <v>18</v>
      </c>
      <c r="B27" s="27">
        <f>'PFAS20-EINGABE'!B27</f>
        <v>0</v>
      </c>
      <c r="C27" s="30">
        <v>100</v>
      </c>
      <c r="D27" s="81">
        <f t="shared" si="0"/>
        <v>0</v>
      </c>
      <c r="E27" s="31">
        <v>100</v>
      </c>
      <c r="F27" s="81">
        <f t="shared" si="1"/>
        <v>0</v>
      </c>
      <c r="G27" s="3"/>
      <c r="H27" s="3"/>
      <c r="I27" s="4"/>
    </row>
    <row r="28" spans="1:9" ht="15.75" x14ac:dyDescent="0.25">
      <c r="A28" s="5" t="s">
        <v>19</v>
      </c>
      <c r="B28" s="27">
        <f>'PFAS20-EINGABE'!B28</f>
        <v>0</v>
      </c>
      <c r="C28" s="30">
        <v>100</v>
      </c>
      <c r="D28" s="81">
        <f t="shared" si="0"/>
        <v>0</v>
      </c>
      <c r="E28" s="31">
        <v>100</v>
      </c>
      <c r="F28" s="81">
        <f t="shared" si="1"/>
        <v>0</v>
      </c>
      <c r="G28" s="3"/>
      <c r="H28" s="3"/>
      <c r="I28" s="4"/>
    </row>
    <row r="29" spans="1:9" ht="16.5" thickBot="1" x14ac:dyDescent="0.3">
      <c r="A29" s="69" t="s">
        <v>20</v>
      </c>
      <c r="B29" s="70">
        <f>'PFAS20-EINGABE'!B29</f>
        <v>0</v>
      </c>
      <c r="C29" s="71">
        <v>100</v>
      </c>
      <c r="D29" s="82">
        <f t="shared" si="0"/>
        <v>0</v>
      </c>
      <c r="E29" s="34">
        <v>100</v>
      </c>
      <c r="F29" s="82">
        <f t="shared" si="1"/>
        <v>0</v>
      </c>
      <c r="G29" s="3"/>
      <c r="H29" s="3"/>
      <c r="I29" s="4"/>
    </row>
    <row r="30" spans="1:9" ht="48" thickBot="1" x14ac:dyDescent="0.3">
      <c r="A30" s="72" t="s">
        <v>27</v>
      </c>
      <c r="B30" s="73">
        <f>SUM(B10:B29)</f>
        <v>0</v>
      </c>
      <c r="C30" s="74">
        <v>100</v>
      </c>
      <c r="D30" s="75">
        <f>B30/C30*100</f>
        <v>0</v>
      </c>
      <c r="E30" s="76"/>
      <c r="F30" s="77"/>
      <c r="G30" s="42"/>
      <c r="H30" s="3"/>
      <c r="I30" s="4"/>
    </row>
    <row r="31" spans="1:9" ht="32.25" thickBot="1" x14ac:dyDescent="0.3">
      <c r="A31" s="20" t="s">
        <v>29</v>
      </c>
      <c r="B31" s="26">
        <f>B30</f>
        <v>0</v>
      </c>
      <c r="C31" s="48"/>
      <c r="D31" s="49"/>
      <c r="E31" s="23">
        <v>5000</v>
      </c>
      <c r="F31" s="90">
        <f>SUM(F10:F29)</f>
        <v>0</v>
      </c>
      <c r="G31" s="42"/>
      <c r="H31" s="3"/>
      <c r="I31" s="4"/>
    </row>
    <row r="32" spans="1:9" ht="15.75" x14ac:dyDescent="0.25">
      <c r="A32" s="9"/>
      <c r="B32" s="3"/>
      <c r="C32" s="11"/>
      <c r="D32" s="11"/>
      <c r="E32" s="11"/>
      <c r="F32" s="11"/>
      <c r="G32" s="3"/>
      <c r="H32" s="3"/>
      <c r="I32" s="4"/>
    </row>
    <row r="33" spans="1:9" ht="15.75" x14ac:dyDescent="0.25">
      <c r="A33" s="9" t="s">
        <v>24</v>
      </c>
      <c r="B33" s="3"/>
      <c r="C33" s="3"/>
      <c r="D33" s="3"/>
      <c r="E33" s="3"/>
      <c r="F33" s="3"/>
      <c r="G33" s="3"/>
      <c r="H33" s="3"/>
      <c r="I33" s="4"/>
    </row>
    <row r="34" spans="1:9" ht="30" customHeight="1" x14ac:dyDescent="0.25">
      <c r="A34" s="120" t="str">
        <f>IF(B30 &gt;100, "Grenzwert nicht eingehalten, zeitlich begrenzte Zulassung ggf. möglich, Maßnahmen zur Einhaltung treffen", "Grenzwert eingehalten, KEINE Maßnahmen erforderlich, ggf. Fundaufklärung ")</f>
        <v xml:space="preserve">Grenzwert eingehalten, KEINE Maßnahmen erforderlich, ggf. Fundaufklärung </v>
      </c>
      <c r="B34" s="121"/>
      <c r="C34" s="121"/>
      <c r="D34" s="121"/>
      <c r="E34" s="121"/>
      <c r="F34" s="121"/>
      <c r="G34" s="3"/>
      <c r="H34" s="3"/>
      <c r="I34" s="4"/>
    </row>
    <row r="35" spans="1:9" ht="83.25" customHeight="1" x14ac:dyDescent="0.25">
      <c r="A35" s="112" t="str">
        <f>IF(F31&gt;100,"Maximale Konzentration als Zusatzkriterium für die betroffenen Stoffe nicht eingehalten, Verwendungseinschränkung erforderlich. Gilt auch bei Einhaltung des trinkwasserhygienisch begründeten MHW","")</f>
        <v/>
      </c>
      <c r="B35" s="113"/>
      <c r="C35" s="113"/>
      <c r="D35" s="113"/>
      <c r="E35" s="113"/>
      <c r="F35" s="113"/>
      <c r="G35" s="3"/>
      <c r="H35" s="3"/>
      <c r="I35" s="4"/>
    </row>
    <row r="36" spans="1:9" ht="36.75" customHeight="1" thickBot="1" x14ac:dyDescent="0.35">
      <c r="A36" s="114" t="str">
        <f>IF(B31&gt;5000, "Trinkwasserhygienisch begründeter Maßnahmenhöchsterwert überschritten, Verwendungseinschränkung erforderlich", "")</f>
        <v/>
      </c>
      <c r="B36" s="115"/>
      <c r="C36" s="115"/>
      <c r="D36" s="115"/>
      <c r="E36" s="115"/>
      <c r="F36" s="115"/>
      <c r="G36" s="94"/>
      <c r="H36" s="94"/>
      <c r="I36" s="7"/>
    </row>
    <row r="39" spans="1:9" ht="15.75" x14ac:dyDescent="0.25">
      <c r="A39" s="111" t="s">
        <v>46</v>
      </c>
      <c r="B39" s="111"/>
    </row>
  </sheetData>
  <sheetProtection algorithmName="SHA-512" hashValue="tACq61S+a6Dufck9FowFKJ5E00Uk2iYuGJr/vkMt3o/FkBORLGwC5jp5+/jF7WlxfOceUH8Xouz43LaMRLSJFg==" saltValue="ld5Oz4atZk1DFCN/cMhpfw==" spinCount="100000" sheet="1" objects="1" scenarios="1"/>
  <mergeCells count="8">
    <mergeCell ref="A39:B39"/>
    <mergeCell ref="A35:F35"/>
    <mergeCell ref="A36:F36"/>
    <mergeCell ref="A1:G1"/>
    <mergeCell ref="B3:F3"/>
    <mergeCell ref="A7:G7"/>
    <mergeCell ref="A34:F34"/>
    <mergeCell ref="A5:F5"/>
  </mergeCells>
  <conditionalFormatting sqref="B30">
    <cfRule type="cellIs" dxfId="33" priority="5" operator="between">
      <formula>100</formula>
      <formula>5000</formula>
    </cfRule>
    <cfRule type="cellIs" dxfId="32" priority="6" operator="lessThan">
      <formula>100</formula>
    </cfRule>
  </conditionalFormatting>
  <conditionalFormatting sqref="B30:B31">
    <cfRule type="cellIs" dxfId="31" priority="4" operator="greaterThan">
      <formula>5000</formula>
    </cfRule>
  </conditionalFormatting>
  <conditionalFormatting sqref="B31">
    <cfRule type="cellIs" dxfId="30" priority="12" operator="equal">
      <formula>5000</formula>
    </cfRule>
    <cfRule type="cellIs" dxfId="29" priority="13" operator="lessThan">
      <formula>5000</formula>
    </cfRule>
  </conditionalFormatting>
  <conditionalFormatting sqref="D10:D30">
    <cfRule type="cellIs" dxfId="28" priority="1" operator="lessThan">
      <formula>100</formula>
    </cfRule>
    <cfRule type="cellIs" dxfId="27" priority="2" operator="equal">
      <formula>100</formula>
    </cfRule>
    <cfRule type="cellIs" dxfId="26" priority="3" operator="greaterThan">
      <formula>100</formula>
    </cfRule>
  </conditionalFormatting>
  <conditionalFormatting sqref="F10:F29 F31">
    <cfRule type="cellIs" dxfId="25" priority="22" operator="lessThan">
      <formula>100</formula>
    </cfRule>
    <cfRule type="cellIs" dxfId="24" priority="23" operator="equal">
      <formula>100</formula>
    </cfRule>
    <cfRule type="cellIs" dxfId="23" priority="24" operator="greaterThan">
      <formula>100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1F62-DE5E-420B-AE08-103E1D86D2F1}">
  <dimension ref="A1:R47"/>
  <sheetViews>
    <sheetView zoomScaleNormal="100" workbookViewId="0">
      <selection activeCell="K3" sqref="K3"/>
    </sheetView>
  </sheetViews>
  <sheetFormatPr baseColWidth="10" defaultRowHeight="15" x14ac:dyDescent="0.25"/>
  <cols>
    <col min="2" max="2" width="14.85546875" customWidth="1"/>
    <col min="4" max="4" width="14.140625" customWidth="1"/>
    <col min="5" max="5" width="33.7109375" customWidth="1"/>
    <col min="6" max="6" width="37.140625" customWidth="1"/>
    <col min="7" max="7" width="31.5703125" customWidth="1"/>
    <col min="8" max="8" width="32" customWidth="1"/>
    <col min="9" max="9" width="36.5703125" customWidth="1"/>
  </cols>
  <sheetData>
    <row r="1" spans="1:9" ht="18.75" x14ac:dyDescent="0.3">
      <c r="A1" s="126" t="s">
        <v>26</v>
      </c>
      <c r="B1" s="126"/>
      <c r="C1" s="126"/>
      <c r="D1" s="126"/>
      <c r="E1" s="126"/>
      <c r="F1" s="126"/>
      <c r="G1" s="126"/>
      <c r="H1" s="126"/>
      <c r="I1" s="126"/>
    </row>
    <row r="2" spans="1:9" ht="19.5" thickBot="1" x14ac:dyDescent="0.35">
      <c r="A2" s="36"/>
      <c r="B2" s="36"/>
      <c r="C2" s="36"/>
      <c r="D2" s="36"/>
      <c r="E2" s="36"/>
      <c r="F2" s="36"/>
      <c r="G2" s="36"/>
      <c r="H2" s="36"/>
      <c r="I2" s="36"/>
    </row>
    <row r="3" spans="1:9" ht="18.75" x14ac:dyDescent="0.3">
      <c r="A3" s="1"/>
      <c r="B3" s="127" t="s">
        <v>33</v>
      </c>
      <c r="C3" s="127"/>
      <c r="D3" s="127"/>
      <c r="E3" s="127"/>
      <c r="F3" s="127"/>
      <c r="G3" s="8"/>
      <c r="H3" s="8"/>
      <c r="I3" s="96"/>
    </row>
    <row r="4" spans="1:9" ht="15" customHeight="1" x14ac:dyDescent="0.3">
      <c r="A4" s="2"/>
      <c r="B4" s="3"/>
      <c r="C4" s="3"/>
      <c r="D4" s="3"/>
      <c r="E4" s="3"/>
      <c r="F4" s="3"/>
      <c r="G4" s="3"/>
      <c r="H4" s="3"/>
      <c r="I4" s="98"/>
    </row>
    <row r="5" spans="1:9" ht="15.75" customHeight="1" x14ac:dyDescent="0.3">
      <c r="A5" s="106" t="s">
        <v>21</v>
      </c>
      <c r="B5" s="107"/>
      <c r="C5" s="107"/>
      <c r="D5" s="15"/>
      <c r="E5" s="15"/>
      <c r="F5" s="15"/>
      <c r="G5" s="15"/>
      <c r="H5" s="15"/>
      <c r="I5" s="98"/>
    </row>
    <row r="6" spans="1:9" ht="15" customHeight="1" x14ac:dyDescent="0.3">
      <c r="A6" s="2"/>
      <c r="B6" s="3"/>
      <c r="C6" s="3"/>
      <c r="D6" s="3"/>
      <c r="E6" s="3"/>
      <c r="F6" s="3"/>
      <c r="G6" s="3"/>
      <c r="H6" s="3"/>
      <c r="I6" s="98"/>
    </row>
    <row r="7" spans="1:9" ht="15" customHeight="1" x14ac:dyDescent="0.25">
      <c r="A7" s="118" t="s">
        <v>40</v>
      </c>
      <c r="B7" s="119"/>
      <c r="C7" s="119"/>
      <c r="D7" s="119"/>
      <c r="E7" s="119"/>
      <c r="F7" s="119"/>
      <c r="G7" s="119"/>
      <c r="H7" s="119"/>
      <c r="I7" s="128"/>
    </row>
    <row r="8" spans="1:9" ht="33.75" customHeight="1" x14ac:dyDescent="0.25">
      <c r="A8" s="118" t="s">
        <v>44</v>
      </c>
      <c r="B8" s="119"/>
      <c r="C8" s="119"/>
      <c r="D8" s="119"/>
      <c r="E8" s="119"/>
      <c r="F8" s="119"/>
      <c r="G8" s="119"/>
      <c r="H8" s="119"/>
      <c r="I8" s="128"/>
    </row>
    <row r="9" spans="1:9" ht="15.75" thickBot="1" x14ac:dyDescent="0.3">
      <c r="A9" s="2"/>
      <c r="B9" s="3"/>
      <c r="C9" s="3"/>
      <c r="D9" s="3"/>
      <c r="E9" s="3"/>
      <c r="F9" s="3"/>
      <c r="G9" s="3"/>
      <c r="H9" s="3"/>
      <c r="I9" s="4"/>
    </row>
    <row r="10" spans="1:9" ht="95.25" thickBot="1" x14ac:dyDescent="0.3">
      <c r="A10" s="18" t="s">
        <v>0</v>
      </c>
      <c r="B10" s="85" t="s">
        <v>23</v>
      </c>
      <c r="C10" s="87" t="s">
        <v>36</v>
      </c>
      <c r="D10" s="88" t="s">
        <v>37</v>
      </c>
      <c r="E10" s="89" t="s">
        <v>34</v>
      </c>
      <c r="F10" s="89" t="s">
        <v>35</v>
      </c>
      <c r="G10" s="89" t="s">
        <v>39</v>
      </c>
      <c r="H10" s="88" t="s">
        <v>41</v>
      </c>
      <c r="I10" s="4"/>
    </row>
    <row r="11" spans="1:9" ht="15.75" x14ac:dyDescent="0.25">
      <c r="A11" s="17" t="s">
        <v>1</v>
      </c>
      <c r="B11" s="29">
        <f>'PFAS20-EINGABE'!B10</f>
        <v>0</v>
      </c>
      <c r="C11" s="32">
        <v>10000</v>
      </c>
      <c r="D11" s="83">
        <f>B11/C11*100</f>
        <v>0</v>
      </c>
      <c r="E11" s="129"/>
      <c r="F11" s="130"/>
      <c r="G11" s="50">
        <v>5000</v>
      </c>
      <c r="H11" s="80">
        <f>B11/G11*100</f>
        <v>0</v>
      </c>
      <c r="I11" s="4"/>
    </row>
    <row r="12" spans="1:9" ht="15.75" x14ac:dyDescent="0.25">
      <c r="A12" s="14" t="s">
        <v>2</v>
      </c>
      <c r="B12" s="29">
        <f>'PFAS20-EINGABE'!B11</f>
        <v>0</v>
      </c>
      <c r="C12" s="33">
        <v>100</v>
      </c>
      <c r="D12" s="81">
        <f t="shared" ref="D12:D30" si="0">B12/C12*100</f>
        <v>0</v>
      </c>
      <c r="E12" s="124"/>
      <c r="F12" s="125"/>
      <c r="G12" s="31">
        <v>100</v>
      </c>
      <c r="H12" s="81">
        <f t="shared" ref="H12:H30" si="1">B12/G12*100</f>
        <v>0</v>
      </c>
      <c r="I12" s="4"/>
    </row>
    <row r="13" spans="1:9" ht="15.75" x14ac:dyDescent="0.25">
      <c r="A13" s="14" t="s">
        <v>3</v>
      </c>
      <c r="B13" s="29">
        <f>'PFAS20-EINGABE'!B12</f>
        <v>0</v>
      </c>
      <c r="C13" s="33">
        <v>6000</v>
      </c>
      <c r="D13" s="81">
        <f t="shared" si="0"/>
        <v>0</v>
      </c>
      <c r="E13" s="124"/>
      <c r="F13" s="125"/>
      <c r="G13" s="31">
        <v>5000</v>
      </c>
      <c r="H13" s="81">
        <f t="shared" si="1"/>
        <v>0</v>
      </c>
      <c r="I13" s="4"/>
    </row>
    <row r="14" spans="1:9" ht="15.75" x14ac:dyDescent="0.25">
      <c r="A14" s="14" t="s">
        <v>4</v>
      </c>
      <c r="B14" s="29">
        <f>'PFAS20-EINGABE'!B13</f>
        <v>0</v>
      </c>
      <c r="C14" s="33">
        <v>280</v>
      </c>
      <c r="D14" s="81">
        <f t="shared" si="0"/>
        <v>0</v>
      </c>
      <c r="E14" s="124"/>
      <c r="F14" s="125"/>
      <c r="G14" s="31">
        <v>2800</v>
      </c>
      <c r="H14" s="81">
        <f t="shared" si="1"/>
        <v>0</v>
      </c>
      <c r="I14" s="4"/>
    </row>
    <row r="15" spans="1:9" ht="15.75" x14ac:dyDescent="0.25">
      <c r="A15" s="14" t="s">
        <v>5</v>
      </c>
      <c r="B15" s="29">
        <f>'PFAS20-EINGABE'!B14</f>
        <v>0</v>
      </c>
      <c r="C15" s="33">
        <v>20</v>
      </c>
      <c r="D15" s="81">
        <f t="shared" si="0"/>
        <v>0</v>
      </c>
      <c r="E15" s="31">
        <v>40</v>
      </c>
      <c r="F15" s="81">
        <f>B15/E15*100</f>
        <v>0</v>
      </c>
      <c r="G15" s="31">
        <v>100</v>
      </c>
      <c r="H15" s="81">
        <f>B15/G15*100</f>
        <v>0</v>
      </c>
      <c r="I15" s="4"/>
    </row>
    <row r="16" spans="1:9" ht="15.75" x14ac:dyDescent="0.25">
      <c r="A16" s="14" t="s">
        <v>6</v>
      </c>
      <c r="B16" s="29">
        <f>'PFAS20-EINGABE'!B15</f>
        <v>0</v>
      </c>
      <c r="C16" s="33">
        <v>20</v>
      </c>
      <c r="D16" s="81">
        <f t="shared" si="0"/>
        <v>0</v>
      </c>
      <c r="E16" s="31">
        <v>40</v>
      </c>
      <c r="F16" s="81">
        <f t="shared" ref="F16:F25" si="2">B16/E16*100</f>
        <v>0</v>
      </c>
      <c r="G16" s="31">
        <v>100</v>
      </c>
      <c r="H16" s="81">
        <f>B16/G16*100</f>
        <v>0</v>
      </c>
      <c r="I16" s="4"/>
    </row>
    <row r="17" spans="1:18" ht="15.75" x14ac:dyDescent="0.25">
      <c r="A17" s="14" t="s">
        <v>7</v>
      </c>
      <c r="B17" s="29">
        <f>'PFAS20-EINGABE'!B16</f>
        <v>0</v>
      </c>
      <c r="C17" s="33">
        <v>35</v>
      </c>
      <c r="D17" s="81">
        <f t="shared" si="0"/>
        <v>0</v>
      </c>
      <c r="E17" s="124"/>
      <c r="F17" s="125"/>
      <c r="G17" s="31">
        <v>350</v>
      </c>
      <c r="H17" s="81">
        <f t="shared" si="1"/>
        <v>0</v>
      </c>
      <c r="I17" s="4"/>
    </row>
    <row r="18" spans="1:18" ht="15.75" x14ac:dyDescent="0.25">
      <c r="A18" s="14" t="s">
        <v>8</v>
      </c>
      <c r="B18" s="29">
        <f>'PFAS20-EINGABE'!B17</f>
        <v>0</v>
      </c>
      <c r="C18" s="33">
        <v>28</v>
      </c>
      <c r="D18" s="81">
        <f t="shared" si="0"/>
        <v>0</v>
      </c>
      <c r="E18" s="124"/>
      <c r="F18" s="125"/>
      <c r="G18" s="31">
        <v>280</v>
      </c>
      <c r="H18" s="81">
        <f t="shared" si="1"/>
        <v>0</v>
      </c>
      <c r="I18" s="4"/>
    </row>
    <row r="19" spans="1:18" ht="15.75" x14ac:dyDescent="0.25">
      <c r="A19" s="14" t="s">
        <v>9</v>
      </c>
      <c r="B19" s="29">
        <f>'PFAS20-EINGABE'!B18</f>
        <v>0</v>
      </c>
      <c r="C19" s="33">
        <v>28</v>
      </c>
      <c r="D19" s="81">
        <f t="shared" si="0"/>
        <v>0</v>
      </c>
      <c r="E19" s="124"/>
      <c r="F19" s="125"/>
      <c r="G19" s="31">
        <v>280</v>
      </c>
      <c r="H19" s="81">
        <f t="shared" si="1"/>
        <v>0</v>
      </c>
      <c r="I19" s="4"/>
    </row>
    <row r="20" spans="1:18" ht="15.75" x14ac:dyDescent="0.25">
      <c r="A20" s="14" t="s">
        <v>10</v>
      </c>
      <c r="B20" s="29">
        <f>'PFAS20-EINGABE'!B19</f>
        <v>0</v>
      </c>
      <c r="C20" s="33">
        <v>1700</v>
      </c>
      <c r="D20" s="81">
        <f t="shared" si="0"/>
        <v>0</v>
      </c>
      <c r="E20" s="124"/>
      <c r="F20" s="125"/>
      <c r="G20" s="31">
        <v>5000</v>
      </c>
      <c r="H20" s="81">
        <f t="shared" si="1"/>
        <v>0</v>
      </c>
      <c r="I20" s="4"/>
    </row>
    <row r="21" spans="1:18" ht="15.75" x14ac:dyDescent="0.25">
      <c r="A21" s="14" t="s">
        <v>11</v>
      </c>
      <c r="B21" s="29">
        <f>'PFAS20-EINGABE'!B20</f>
        <v>0</v>
      </c>
      <c r="C21" s="33">
        <v>6000</v>
      </c>
      <c r="D21" s="81">
        <f t="shared" si="0"/>
        <v>0</v>
      </c>
      <c r="E21" s="124"/>
      <c r="F21" s="125"/>
      <c r="G21" s="31">
        <v>5000</v>
      </c>
      <c r="H21" s="81">
        <f t="shared" si="1"/>
        <v>0</v>
      </c>
      <c r="I21" s="4"/>
    </row>
    <row r="22" spans="1:18" ht="15.75" x14ac:dyDescent="0.25">
      <c r="A22" s="14" t="s">
        <v>12</v>
      </c>
      <c r="B22" s="29">
        <f>'PFAS20-EINGABE'!B21</f>
        <v>0</v>
      </c>
      <c r="C22" s="33">
        <v>100</v>
      </c>
      <c r="D22" s="81">
        <f t="shared" si="0"/>
        <v>0</v>
      </c>
      <c r="E22" s="124"/>
      <c r="F22" s="125"/>
      <c r="G22" s="31">
        <v>100</v>
      </c>
      <c r="H22" s="81">
        <f t="shared" si="1"/>
        <v>0</v>
      </c>
      <c r="I22" s="4"/>
    </row>
    <row r="23" spans="1:18" ht="15.75" x14ac:dyDescent="0.25">
      <c r="A23" s="14" t="s">
        <v>13</v>
      </c>
      <c r="B23" s="29">
        <f>'PFAS20-EINGABE'!B22</f>
        <v>0</v>
      </c>
      <c r="C23" s="33">
        <v>20</v>
      </c>
      <c r="D23" s="81">
        <f t="shared" si="0"/>
        <v>0</v>
      </c>
      <c r="E23" s="31">
        <v>40</v>
      </c>
      <c r="F23" s="81">
        <f t="shared" si="2"/>
        <v>0</v>
      </c>
      <c r="G23" s="31">
        <v>100</v>
      </c>
      <c r="H23" s="81">
        <f>B23/G23*100</f>
        <v>0</v>
      </c>
      <c r="I23" s="4"/>
    </row>
    <row r="24" spans="1:18" ht="15.75" x14ac:dyDescent="0.25">
      <c r="A24" s="14" t="s">
        <v>14</v>
      </c>
      <c r="B24" s="29">
        <f>'PFAS20-EINGABE'!B23</f>
        <v>0</v>
      </c>
      <c r="C24" s="33">
        <v>100</v>
      </c>
      <c r="D24" s="81">
        <f t="shared" si="0"/>
        <v>0</v>
      </c>
      <c r="E24" s="124"/>
      <c r="F24" s="125"/>
      <c r="G24" s="31">
        <v>100</v>
      </c>
      <c r="H24" s="81">
        <f t="shared" si="1"/>
        <v>0</v>
      </c>
      <c r="I24" s="4"/>
      <c r="J24" s="122"/>
      <c r="K24" s="123"/>
      <c r="L24" s="123"/>
      <c r="M24" s="123"/>
      <c r="N24" s="123"/>
      <c r="O24" s="123"/>
      <c r="P24" s="123"/>
      <c r="Q24" s="123"/>
      <c r="R24" s="123"/>
    </row>
    <row r="25" spans="1:18" ht="15.75" x14ac:dyDescent="0.25">
      <c r="A25" s="14" t="s">
        <v>15</v>
      </c>
      <c r="B25" s="29">
        <f>'PFAS20-EINGABE'!B24</f>
        <v>0</v>
      </c>
      <c r="C25" s="33">
        <v>20</v>
      </c>
      <c r="D25" s="81">
        <f t="shared" si="0"/>
        <v>0</v>
      </c>
      <c r="E25" s="31">
        <v>40</v>
      </c>
      <c r="F25" s="81">
        <f t="shared" si="2"/>
        <v>0</v>
      </c>
      <c r="G25" s="31">
        <v>100</v>
      </c>
      <c r="H25" s="81">
        <f>B25/G25*100</f>
        <v>0</v>
      </c>
      <c r="I25" s="4"/>
    </row>
    <row r="26" spans="1:18" ht="15.75" x14ac:dyDescent="0.25">
      <c r="A26" s="14" t="s">
        <v>16</v>
      </c>
      <c r="B26" s="29">
        <f>'PFAS20-EINGABE'!B25</f>
        <v>0</v>
      </c>
      <c r="C26" s="33">
        <v>100</v>
      </c>
      <c r="D26" s="81">
        <f t="shared" si="0"/>
        <v>0</v>
      </c>
      <c r="E26" s="31">
        <v>40</v>
      </c>
      <c r="F26" s="81">
        <f>B26/C26*100</f>
        <v>0</v>
      </c>
      <c r="G26" s="31">
        <v>100</v>
      </c>
      <c r="H26" s="81">
        <f>B26/G26*100</f>
        <v>0</v>
      </c>
      <c r="I26" s="4"/>
    </row>
    <row r="27" spans="1:18" x14ac:dyDescent="0.25">
      <c r="A27" s="14" t="s">
        <v>17</v>
      </c>
      <c r="B27" s="29">
        <f>'PFAS20-EINGABE'!B26</f>
        <v>0</v>
      </c>
      <c r="C27" s="33">
        <v>100</v>
      </c>
      <c r="D27" s="81">
        <f t="shared" si="0"/>
        <v>0</v>
      </c>
      <c r="E27" s="46"/>
      <c r="F27" s="47"/>
      <c r="G27" s="31">
        <v>100</v>
      </c>
      <c r="H27" s="81">
        <f t="shared" si="1"/>
        <v>0</v>
      </c>
      <c r="I27" s="4"/>
    </row>
    <row r="28" spans="1:18" ht="15.75" x14ac:dyDescent="0.25">
      <c r="A28" s="14" t="s">
        <v>18</v>
      </c>
      <c r="B28" s="29">
        <f>'PFAS20-EINGABE'!B27</f>
        <v>0</v>
      </c>
      <c r="C28" s="33">
        <v>100</v>
      </c>
      <c r="D28" s="81">
        <f t="shared" si="0"/>
        <v>0</v>
      </c>
      <c r="E28" s="46"/>
      <c r="F28" s="47"/>
      <c r="G28" s="31">
        <v>100</v>
      </c>
      <c r="H28" s="81">
        <f t="shared" si="1"/>
        <v>0</v>
      </c>
      <c r="I28" s="4"/>
    </row>
    <row r="29" spans="1:18" ht="15.75" x14ac:dyDescent="0.25">
      <c r="A29" s="14" t="s">
        <v>19</v>
      </c>
      <c r="B29" s="29">
        <f>'PFAS20-EINGABE'!B28</f>
        <v>0</v>
      </c>
      <c r="C29" s="33">
        <v>100</v>
      </c>
      <c r="D29" s="81">
        <f t="shared" si="0"/>
        <v>0</v>
      </c>
      <c r="E29" s="46"/>
      <c r="F29" s="47"/>
      <c r="G29" s="31">
        <v>100</v>
      </c>
      <c r="H29" s="81">
        <f t="shared" si="1"/>
        <v>0</v>
      </c>
      <c r="I29" s="4"/>
    </row>
    <row r="30" spans="1:18" ht="16.5" thickBot="1" x14ac:dyDescent="0.3">
      <c r="A30" s="58" t="s">
        <v>20</v>
      </c>
      <c r="B30" s="59">
        <f>'PFAS20-EINGABE'!B29</f>
        <v>0</v>
      </c>
      <c r="C30" s="52">
        <v>100</v>
      </c>
      <c r="D30" s="82">
        <f t="shared" si="0"/>
        <v>0</v>
      </c>
      <c r="E30" s="46"/>
      <c r="F30" s="47"/>
      <c r="G30" s="34">
        <v>100</v>
      </c>
      <c r="H30" s="82">
        <f t="shared" si="1"/>
        <v>0</v>
      </c>
      <c r="I30" s="4"/>
    </row>
    <row r="31" spans="1:18" ht="47.25" x14ac:dyDescent="0.25">
      <c r="A31" s="62" t="s">
        <v>28</v>
      </c>
      <c r="B31" s="50">
        <f>B15+B16+B23+B25</f>
        <v>0</v>
      </c>
      <c r="C31" s="63">
        <v>20</v>
      </c>
      <c r="D31" s="68">
        <f>B31/C31*100</f>
        <v>0</v>
      </c>
      <c r="E31" s="137"/>
      <c r="F31" s="138"/>
      <c r="G31" s="57"/>
      <c r="H31" s="64"/>
      <c r="I31" s="4"/>
    </row>
    <row r="32" spans="1:18" ht="48" thickBot="1" x14ac:dyDescent="0.3">
      <c r="A32" s="21" t="s">
        <v>30</v>
      </c>
      <c r="B32" s="23">
        <f>B15+B16+B23+B25+B26</f>
        <v>0</v>
      </c>
      <c r="C32" s="78"/>
      <c r="D32" s="79"/>
      <c r="E32" s="66">
        <v>40</v>
      </c>
      <c r="F32" s="84" t="str">
        <f>IF(AND(B31&gt;0,B32&gt;40),"MHW ÜBERSCHRITTEN","MHW EINGEHALTEN")</f>
        <v>MHW EINGEHALTEN</v>
      </c>
      <c r="G32" s="51"/>
      <c r="H32" s="65"/>
      <c r="I32" s="4"/>
    </row>
    <row r="33" spans="1:9" ht="48" thickBot="1" x14ac:dyDescent="0.3">
      <c r="A33" s="60" t="s">
        <v>27</v>
      </c>
      <c r="B33" s="59">
        <f>SUM(B11:B30)</f>
        <v>0</v>
      </c>
      <c r="C33" s="61">
        <v>100</v>
      </c>
      <c r="D33" s="67">
        <f>B33/C33*100</f>
        <v>0</v>
      </c>
      <c r="E33" s="139"/>
      <c r="F33" s="140"/>
      <c r="G33" s="56"/>
      <c r="H33" s="55"/>
      <c r="I33" s="4"/>
    </row>
    <row r="34" spans="1:9" ht="32.25" thickBot="1" x14ac:dyDescent="0.3">
      <c r="A34" s="53" t="s">
        <v>29</v>
      </c>
      <c r="B34" s="23">
        <f>B33</f>
        <v>0</v>
      </c>
      <c r="C34" s="141"/>
      <c r="D34" s="142"/>
      <c r="E34" s="142"/>
      <c r="F34" s="143"/>
      <c r="G34" s="54">
        <v>5000</v>
      </c>
      <c r="H34" s="90">
        <f>SUM(H11:H30)</f>
        <v>0</v>
      </c>
      <c r="I34" s="4"/>
    </row>
    <row r="35" spans="1:9" ht="15.75" x14ac:dyDescent="0.25">
      <c r="A35" s="6"/>
      <c r="B35" s="3"/>
      <c r="C35" s="3"/>
      <c r="D35" s="3"/>
      <c r="E35" s="3"/>
      <c r="F35" s="3"/>
      <c r="G35" s="3"/>
      <c r="H35" s="3"/>
      <c r="I35" s="4"/>
    </row>
    <row r="36" spans="1:9" ht="15.75" x14ac:dyDescent="0.25">
      <c r="A36" s="6"/>
      <c r="B36" s="3"/>
      <c r="C36" s="3"/>
      <c r="D36" s="3"/>
      <c r="E36" s="3"/>
      <c r="F36" s="3"/>
      <c r="G36" s="3"/>
      <c r="H36" s="3"/>
      <c r="I36" s="4"/>
    </row>
    <row r="37" spans="1:9" ht="37.5" x14ac:dyDescent="0.25">
      <c r="A37" s="13" t="s">
        <v>24</v>
      </c>
      <c r="B37" s="3"/>
      <c r="C37" s="3"/>
      <c r="D37" s="3"/>
      <c r="E37" s="3"/>
      <c r="F37" s="3"/>
      <c r="G37" s="3"/>
      <c r="H37" s="3"/>
      <c r="I37" s="4"/>
    </row>
    <row r="38" spans="1:9" ht="33.75" customHeight="1" x14ac:dyDescent="0.25">
      <c r="A38" s="120" t="str">
        <f>IF(B15+B16+B23+B25 &gt;20, "Grenzwert PFAS-4 nicht eingehalten, zeitlich begrenzte Zulassung ggf. möglich, Maßnahmen zur Einhaltung treffen", "Grenzwert PFAS-4 eingehalten ")</f>
        <v xml:space="preserve">Grenzwert PFAS-4 eingehalten </v>
      </c>
      <c r="B38" s="121"/>
      <c r="C38" s="121"/>
      <c r="D38" s="121"/>
      <c r="E38" s="121"/>
      <c r="F38" s="121"/>
      <c r="G38" s="121"/>
      <c r="H38" s="121"/>
      <c r="I38" s="4"/>
    </row>
    <row r="39" spans="1:9" ht="33" customHeight="1" x14ac:dyDescent="0.25">
      <c r="A39" s="120" t="str">
        <f>IF(B33 &gt;100, "Grenzwert PFAS-20 nicht eingehalten, zeitlich begrenzte Zulassung ggf. möglich, Maßnahmen zur Einhaltung treffen", "Grenzwert PFAS-20 eingehalten, evtl. Maßnahmen wegen Grenzwert PFAS-4 erforderlich, ggf. Fundaufklärung ")</f>
        <v xml:space="preserve">Grenzwert PFAS-20 eingehalten, evtl. Maßnahmen wegen Grenzwert PFAS-4 erforderlich, ggf. Fundaufklärung </v>
      </c>
      <c r="B39" s="121"/>
      <c r="C39" s="121"/>
      <c r="D39" s="121"/>
      <c r="E39" s="121"/>
      <c r="F39" s="121"/>
      <c r="G39" s="121"/>
      <c r="H39" s="121"/>
      <c r="I39" s="4"/>
    </row>
    <row r="40" spans="1:9" ht="13.5" customHeight="1" x14ac:dyDescent="0.25">
      <c r="A40" s="37"/>
      <c r="B40" s="38"/>
      <c r="C40" s="38"/>
      <c r="D40" s="38"/>
      <c r="E40" s="38"/>
      <c r="F40" s="38"/>
      <c r="G40" s="38"/>
      <c r="H40" s="38"/>
      <c r="I40" s="4"/>
    </row>
    <row r="41" spans="1:9" ht="39.75" customHeight="1" x14ac:dyDescent="0.3">
      <c r="A41" s="135" t="str">
        <f>IF(AND(B31&gt;20,B32&gt;40), "Maximale Konzentration PFAS-4 + PFNS nicht eingehalten, Verwendungseinschränkung erforderlich"," ")</f>
        <v xml:space="preserve"> </v>
      </c>
      <c r="B41" s="136"/>
      <c r="C41" s="136"/>
      <c r="D41" s="136"/>
      <c r="E41" s="136"/>
      <c r="F41" s="136"/>
      <c r="G41" s="136"/>
      <c r="H41" s="136"/>
      <c r="I41" s="4"/>
    </row>
    <row r="42" spans="1:9" ht="70.5" customHeight="1" x14ac:dyDescent="0.25">
      <c r="A42" s="131" t="str">
        <f>IF(H34&gt;100, "Maximale Konzentration als Zusatzkriterium für die betroffenen Stoffe nicht eingehalten, Verwendungseinschränkung erforderlich. Gilt auch bei Einhaltung des trinkwaserhygienisch begründeten MHW", "")</f>
        <v/>
      </c>
      <c r="B42" s="132"/>
      <c r="C42" s="132"/>
      <c r="D42" s="132"/>
      <c r="E42" s="132"/>
      <c r="F42" s="132"/>
      <c r="G42" s="132"/>
      <c r="H42" s="132"/>
      <c r="I42" s="4"/>
    </row>
    <row r="43" spans="1:9" ht="11.25" customHeight="1" x14ac:dyDescent="0.25">
      <c r="A43" s="40"/>
      <c r="B43" s="41"/>
      <c r="C43" s="41"/>
      <c r="D43" s="41"/>
      <c r="E43" s="41"/>
      <c r="F43" s="41"/>
      <c r="G43" s="10"/>
      <c r="H43" s="10"/>
      <c r="I43" s="4"/>
    </row>
    <row r="44" spans="1:9" ht="36" customHeight="1" x14ac:dyDescent="0.25">
      <c r="A44" s="112" t="str">
        <f>IF(B34&gt;5000, "Trinkwasserhygienisch begründeter Maßnahmenhöchsterwert überschritten, Verwendungseinschränkung erforderlich", "")</f>
        <v/>
      </c>
      <c r="B44" s="113"/>
      <c r="C44" s="113"/>
      <c r="D44" s="113"/>
      <c r="E44" s="113"/>
      <c r="F44" s="113"/>
      <c r="G44" s="113"/>
      <c r="H44" s="113"/>
      <c r="I44" s="4"/>
    </row>
    <row r="45" spans="1:9" ht="15.75" thickBot="1" x14ac:dyDescent="0.3">
      <c r="A45" s="133"/>
      <c r="B45" s="134"/>
      <c r="C45" s="134"/>
      <c r="D45" s="134"/>
      <c r="E45" s="134"/>
      <c r="F45" s="134"/>
      <c r="G45" s="39"/>
      <c r="H45" s="39"/>
      <c r="I45" s="7"/>
    </row>
    <row r="47" spans="1:9" ht="15.75" x14ac:dyDescent="0.25">
      <c r="A47" s="111" t="s">
        <v>46</v>
      </c>
      <c r="B47" s="111"/>
      <c r="C47" s="111"/>
    </row>
  </sheetData>
  <sheetProtection algorithmName="SHA-512" hashValue="y4jDgjOAKfOnyoPLV/YUtDRsGqt4Pf/bfToEB1nz2bsb05xG03t+ST44EUnmjbc/TEp4AowNlgxmzgO5OU64bw==" saltValue="xZRqHFMh2oqoQwMm5Zf06g==" spinCount="100000" sheet="1" objects="1" scenarios="1"/>
  <mergeCells count="19">
    <mergeCell ref="A47:C47"/>
    <mergeCell ref="A42:H42"/>
    <mergeCell ref="A44:H44"/>
    <mergeCell ref="A45:F45"/>
    <mergeCell ref="E24:F24"/>
    <mergeCell ref="A38:H38"/>
    <mergeCell ref="A39:H39"/>
    <mergeCell ref="A41:H41"/>
    <mergeCell ref="E31:F31"/>
    <mergeCell ref="E33:F33"/>
    <mergeCell ref="C34:F34"/>
    <mergeCell ref="J24:R24"/>
    <mergeCell ref="E17:F22"/>
    <mergeCell ref="A1:I1"/>
    <mergeCell ref="B3:F3"/>
    <mergeCell ref="A5:C5"/>
    <mergeCell ref="A7:I7"/>
    <mergeCell ref="E11:F14"/>
    <mergeCell ref="A8:I8"/>
  </mergeCells>
  <conditionalFormatting sqref="B31">
    <cfRule type="cellIs" dxfId="22" priority="9" operator="between">
      <formula>20</formula>
      <formula>40</formula>
    </cfRule>
    <cfRule type="cellIs" dxfId="21" priority="17" operator="equal">
      <formula>20</formula>
    </cfRule>
    <cfRule type="cellIs" dxfId="20" priority="18" operator="lessThan">
      <formula>20</formula>
    </cfRule>
  </conditionalFormatting>
  <conditionalFormatting sqref="B31:B32">
    <cfRule type="cellIs" dxfId="19" priority="8" operator="greaterThan">
      <formula>40</formula>
    </cfRule>
  </conditionalFormatting>
  <conditionalFormatting sqref="B32">
    <cfRule type="cellIs" dxfId="18" priority="6" operator="equal">
      <formula>40</formula>
    </cfRule>
    <cfRule type="cellIs" dxfId="17" priority="7" operator="lessThan">
      <formula>40</formula>
    </cfRule>
  </conditionalFormatting>
  <conditionalFormatting sqref="B33">
    <cfRule type="cellIs" dxfId="16" priority="10" operator="between">
      <formula>101</formula>
      <formula>5000</formula>
    </cfRule>
    <cfRule type="cellIs" dxfId="15" priority="15" operator="lessThan">
      <formula>100</formula>
    </cfRule>
  </conditionalFormatting>
  <conditionalFormatting sqref="B33:B34">
    <cfRule type="cellIs" dxfId="14" priority="13" operator="greaterThan">
      <formula>5000</formula>
    </cfRule>
  </conditionalFormatting>
  <conditionalFormatting sqref="B34">
    <cfRule type="cellIs" dxfId="13" priority="11" operator="equal">
      <formula>5000</formula>
    </cfRule>
    <cfRule type="cellIs" dxfId="12" priority="12" operator="lessThan">
      <formula>5000</formula>
    </cfRule>
  </conditionalFormatting>
  <conditionalFormatting sqref="D11:D30">
    <cfRule type="cellIs" dxfId="11" priority="35" operator="equal">
      <formula>100</formula>
    </cfRule>
    <cfRule type="cellIs" dxfId="10" priority="36" operator="lessThan">
      <formula>100</formula>
    </cfRule>
  </conditionalFormatting>
  <conditionalFormatting sqref="D11:D31 D33">
    <cfRule type="cellIs" dxfId="9" priority="24" operator="greaterThan">
      <formula>100</formula>
    </cfRule>
  </conditionalFormatting>
  <conditionalFormatting sqref="D31 D33">
    <cfRule type="cellIs" dxfId="8" priority="23" operator="lessThanOrEqual">
      <formula>100</formula>
    </cfRule>
  </conditionalFormatting>
  <conditionalFormatting sqref="F15:F16 F23 F25:F26">
    <cfRule type="cellIs" dxfId="7" priority="31" operator="lessThan">
      <formula>100</formula>
    </cfRule>
    <cfRule type="cellIs" dxfId="6" priority="32" operator="equal">
      <formula>100</formula>
    </cfRule>
    <cfRule type="cellIs" dxfId="5" priority="33" operator="greaterThan">
      <formula>100</formula>
    </cfRule>
  </conditionalFormatting>
  <conditionalFormatting sqref="F32">
    <cfRule type="containsText" dxfId="4" priority="1" operator="containsText" text="EINGEHALTEN">
      <formula>NOT(ISERROR(SEARCH("EINGEHALTEN",F32)))</formula>
    </cfRule>
    <cfRule type="containsText" dxfId="3" priority="2" operator="containsText" text="ÜBERSCHRITTEN">
      <formula>NOT(ISERROR(SEARCH("ÜBERSCHRITTEN",F32)))</formula>
    </cfRule>
  </conditionalFormatting>
  <conditionalFormatting sqref="H11:H30 H34">
    <cfRule type="cellIs" dxfId="2" priority="20" operator="lessThan">
      <formula>100</formula>
    </cfRule>
    <cfRule type="cellIs" dxfId="1" priority="21" operator="equal">
      <formula>100</formula>
    </cfRule>
    <cfRule type="cellIs" dxfId="0" priority="22" operator="greaterThan">
      <formula>100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PFAS20-EINGABE</vt:lpstr>
      <vt:lpstr>PFAS20-AUSGABE (2026-2028)</vt:lpstr>
      <vt:lpstr> PFAS4-20-AUSGABE (ab 2028)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Eckhardt Dr., Alexander</dc:creator>
  <cp:lastModifiedBy>Enning, Ines</cp:lastModifiedBy>
  <cp:lastPrinted>2026-01-19T09:14:05Z</cp:lastPrinted>
  <dcterms:created xsi:type="dcterms:W3CDTF">2025-06-03T05:23:08Z</dcterms:created>
  <dcterms:modified xsi:type="dcterms:W3CDTF">2026-01-19T15:30:26Z</dcterms:modified>
</cp:coreProperties>
</file>