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9_VERKEHR\MOBI-01_Endenergieverbrauch-Verkehr\"/>
    </mc:Choice>
  </mc:AlternateContent>
  <xr:revisionPtr revIDLastSave="0" documentId="13_ncr:1_{49BCB6E2-24C6-4CDD-9213-5DA0E0549721}" xr6:coauthVersionLast="36" xr6:coauthVersionMax="36" xr10:uidLastSave="{00000000-0000-0000-0000-000000000000}"/>
  <bookViews>
    <workbookView xWindow="3810" yWindow="0" windowWidth="28800" windowHeight="13665" tabRatio="628" firstSheet="1" activeTab="2" xr2:uid="{00000000-000D-0000-FFFF-FFFF00000000}"/>
  </bookViews>
  <sheets>
    <sheet name="Berechnung1" sheetId="30" state="hidden" r:id="rId1"/>
    <sheet name="Daten" sheetId="1" r:id="rId2"/>
    <sheet name="Diagramm" sheetId="21" r:id="rId3"/>
    <sheet name="Diagramm ENGLISCH" sheetId="28" r:id="rId4"/>
  </sheets>
  <definedNames>
    <definedName name="Beschriftung">OFFSET(Daten!#REF!,0,0,COUNTA(Daten!$B$19:$B$23),-1)</definedName>
    <definedName name="Daten01">OFFSET(Daten!#REF!,0,0,COUNTA(Daten!$C$19:$C$24),-1)</definedName>
    <definedName name="Daten02" localSheetId="3">OFFSET(Daten!#REF!,0,0,COUNTA(Daten!#REF!),-1)</definedName>
    <definedName name="Daten02">OFFSET(Daten!#REF!,0,0,COUNTA(Daten!#REF!),-1)</definedName>
    <definedName name="Daten03" localSheetId="3">OFFSET(Daten!#REF!,0,0,COUNTA(Daten!#REF!),-1)</definedName>
    <definedName name="Daten03">OFFSET(Daten!#REF!,0,0,COUNTA(Daten!#REF!),-1)</definedName>
    <definedName name="Daten04" localSheetId="3">OFFSET(Daten!#REF!,0,0,COUNTA(Daten!#REF!),-1)</definedName>
    <definedName name="Daten04">OFFSET(Daten!#REF!,0,0,COUNTA(Daten!#REF!),-1)</definedName>
    <definedName name="Daten05" localSheetId="3">OFFSET(Daten!#REF!,0,0,COUNTA(Daten!#REF!),-1)</definedName>
    <definedName name="Daten05">OFFSET(Daten!#REF!,0,0,COUNTA(Daten!#REF!),-1)</definedName>
    <definedName name="Daten06" localSheetId="3">OFFSET(Daten!#REF!,0,0,COUNTA(Daten!#REF!),-1)</definedName>
    <definedName name="Daten06">OFFSET(Daten!#REF!,0,0,COUNTA(Daten!#REF!),-1)</definedName>
    <definedName name="Daten07" localSheetId="3">OFFSET(Daten!#REF!,0,0,COUNTA(Daten!#REF!),-1)</definedName>
    <definedName name="Daten07">OFFSET(Daten!#REF!,0,0,COUNTA(Daten!#REF!),-1)</definedName>
    <definedName name="Daten08" localSheetId="3">OFFSET(Daten!#REF!,0,0,COUNTA(Daten!#REF!),-1)</definedName>
    <definedName name="Daten08">OFFSET(Daten!#REF!,0,0,COUNTA(Daten!#REF!),-1)</definedName>
    <definedName name="Daten09" localSheetId="3">OFFSET(Daten!#REF!,0,0,COUNTA(Daten!#REF!),-1)</definedName>
    <definedName name="Daten09">OFFSET(Daten!#REF!,0,0,COUNTA(Daten!#REF!),-1)</definedName>
    <definedName name="Daten10" localSheetId="3">OFFSET(Daten!#REF!,0,0,COUNTA(Daten!#REF!),-1)</definedName>
    <definedName name="Daten10">OFFSET(Daten!#REF!,0,0,COUNTA(Daten!#REF!),-1)</definedName>
    <definedName name="_xlnm.Print_Area" localSheetId="2">Diagramm!$A$1:$Q$24</definedName>
    <definedName name="Print_Area" localSheetId="2">Diagramm!$B$1:$O$24</definedName>
    <definedName name="Print_Area" localSheetId="3">'Diagramm ENGLISCH'!$B$1:$O$24</definedName>
  </definedNames>
  <calcPr calcId="191029"/>
</workbook>
</file>

<file path=xl/calcChain.xml><?xml version="1.0" encoding="utf-8"?>
<calcChain xmlns="http://schemas.openxmlformats.org/spreadsheetml/2006/main">
  <c r="I62" i="30" l="1"/>
  <c r="I63" i="30"/>
  <c r="I64" i="30"/>
  <c r="I43" i="30"/>
  <c r="I22" i="30"/>
  <c r="M22" i="30" l="1"/>
  <c r="I42" i="30"/>
  <c r="I20" i="30" l="1"/>
  <c r="I21" i="30" l="1"/>
  <c r="M21" i="30" s="1"/>
  <c r="I41" i="30" l="1"/>
  <c r="M20" i="30" s="1"/>
  <c r="I47" i="30" l="1"/>
  <c r="I5" i="30" s="1"/>
  <c r="I48" i="30"/>
  <c r="I6" i="30" s="1"/>
  <c r="I49" i="30"/>
  <c r="I7" i="30" s="1"/>
  <c r="I50" i="30"/>
  <c r="I8" i="30" s="1"/>
  <c r="I51" i="30"/>
  <c r="I9" i="30" s="1"/>
  <c r="I52" i="30"/>
  <c r="I10" i="30" s="1"/>
  <c r="I53" i="30"/>
  <c r="I11" i="30" s="1"/>
  <c r="I54" i="30"/>
  <c r="I12" i="30" s="1"/>
  <c r="I55" i="30"/>
  <c r="I13" i="30" s="1"/>
  <c r="I56" i="30"/>
  <c r="I14" i="30" s="1"/>
  <c r="I57" i="30"/>
  <c r="I15" i="30" s="1"/>
  <c r="I58" i="30"/>
  <c r="I16" i="30" s="1"/>
  <c r="I59" i="30"/>
  <c r="I17" i="30" s="1"/>
  <c r="I60" i="30"/>
  <c r="I18" i="30" s="1"/>
  <c r="I61" i="30"/>
  <c r="I19" i="30" s="1"/>
  <c r="I46" i="30"/>
  <c r="I4" i="30" s="1"/>
  <c r="K22" i="30" s="1"/>
  <c r="C37" i="1" s="1"/>
  <c r="K20" i="30" l="1"/>
  <c r="C35" i="1" s="1"/>
  <c r="K21" i="30"/>
  <c r="C36" i="1" s="1"/>
  <c r="I25" i="30"/>
  <c r="I26" i="30"/>
  <c r="M5" i="30" s="1"/>
  <c r="I27" i="30"/>
  <c r="M6" i="30" s="1"/>
  <c r="I28" i="30"/>
  <c r="M7" i="30" s="1"/>
  <c r="I29" i="30"/>
  <c r="M8" i="30" s="1"/>
  <c r="I30" i="30"/>
  <c r="M9" i="30" s="1"/>
  <c r="I31" i="30"/>
  <c r="M10" i="30" s="1"/>
  <c r="I32" i="30"/>
  <c r="M11" i="30" s="1"/>
  <c r="I33" i="30"/>
  <c r="M12" i="30" s="1"/>
  <c r="I34" i="30"/>
  <c r="M13" i="30" s="1"/>
  <c r="I35" i="30"/>
  <c r="M14" i="30" s="1"/>
  <c r="I36" i="30"/>
  <c r="M15" i="30" s="1"/>
  <c r="I37" i="30"/>
  <c r="K37" i="30" s="1"/>
  <c r="I38" i="30"/>
  <c r="M17" i="30" s="1"/>
  <c r="I39" i="30"/>
  <c r="I40" i="30"/>
  <c r="M19" i="30" s="1"/>
  <c r="M4" i="30" l="1"/>
  <c r="K43" i="30"/>
  <c r="D37" i="1" s="1"/>
  <c r="H39" i="30"/>
  <c r="M16" i="30"/>
  <c r="K33" i="30"/>
  <c r="M18" i="30"/>
  <c r="K41" i="30"/>
  <c r="D35" i="1" s="1"/>
  <c r="K42" i="30"/>
  <c r="D36" i="1" s="1"/>
  <c r="K29" i="30"/>
  <c r="K31" i="30"/>
  <c r="K26" i="30"/>
  <c r="K35" i="30"/>
  <c r="K27" i="30"/>
  <c r="K40" i="30"/>
  <c r="K36" i="30"/>
  <c r="K32" i="30"/>
  <c r="K28" i="30"/>
  <c r="K39" i="30"/>
  <c r="K38" i="30"/>
  <c r="K34" i="30"/>
  <c r="K30" i="30"/>
  <c r="D19" i="1"/>
  <c r="C19" i="1"/>
  <c r="K19" i="30" l="1"/>
  <c r="C34" i="1" s="1"/>
  <c r="D20" i="1"/>
  <c r="D34" i="1"/>
  <c r="H18" i="30" l="1"/>
  <c r="K17" i="30"/>
  <c r="C32" i="1" s="1"/>
  <c r="K7" i="30"/>
  <c r="C22" i="1" s="1"/>
  <c r="K15" i="30"/>
  <c r="C30" i="1" s="1"/>
  <c r="K11" i="30"/>
  <c r="C26" i="1" s="1"/>
  <c r="K5" i="30"/>
  <c r="C20" i="1" s="1"/>
  <c r="K9" i="30"/>
  <c r="C24" i="1" s="1"/>
  <c r="K13" i="30"/>
  <c r="C28" i="1" s="1"/>
  <c r="K8" i="30"/>
  <c r="C23" i="1" s="1"/>
  <c r="K12" i="30"/>
  <c r="C27" i="1" s="1"/>
  <c r="K16" i="30"/>
  <c r="C31" i="1" s="1"/>
  <c r="D21" i="1"/>
  <c r="D23" i="1"/>
  <c r="D25" i="1"/>
  <c r="D27" i="1"/>
  <c r="D29" i="1"/>
  <c r="D31" i="1"/>
  <c r="D33" i="1"/>
  <c r="K6" i="30"/>
  <c r="C21" i="1" s="1"/>
  <c r="K10" i="30"/>
  <c r="C25" i="1" s="1"/>
  <c r="K14" i="30"/>
  <c r="C29" i="1" s="1"/>
  <c r="K18" i="30"/>
  <c r="C33" i="1" s="1"/>
  <c r="D22" i="1"/>
  <c r="D24" i="1"/>
  <c r="D26" i="1"/>
  <c r="D28" i="1"/>
  <c r="D30" i="1"/>
  <c r="D32" i="1"/>
  <c r="V5" i="1" l="1"/>
  <c r="V4" i="1" l="1"/>
</calcChain>
</file>

<file path=xl/sharedStrings.xml><?xml version="1.0" encoding="utf-8"?>
<sst xmlns="http://schemas.openxmlformats.org/spreadsheetml/2006/main" count="243" uniqueCount="56">
  <si>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</si>
  <si>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</si>
  <si>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</si>
  <si>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</si>
  <si>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</si>
  <si>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</si>
  <si>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2005 = 100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</si>
  <si>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</si>
  <si>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</si>
  <si>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</si>
  <si>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</si>
  <si>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</si>
  <si>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</si>
  <si>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</si>
  <si>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Component</t>
  </si>
  <si>
    <t>mKr</t>
  </si>
  <si>
    <t>E_direct_(MJ)</t>
  </si>
  <si>
    <t>GV</t>
  </si>
  <si>
    <t>PV</t>
  </si>
  <si>
    <t>Endenergieverbrauch Güterverkehr**</t>
  </si>
  <si>
    <t>Ziel
2030****</t>
  </si>
  <si>
    <t>Final energy consumption freight transport**</t>
  </si>
  <si>
    <t>Final energy consumption passenger transport***</t>
  </si>
  <si>
    <t>Endenergieverbrauch Personenverkehr***</t>
  </si>
  <si>
    <t>* Datenbasis für den Indikator basiert auf dem Inlandskonzept (auf Basis der Verkehrs- und Fahrleistungen werden Energieverbräuche sowie Klima- und Luftschadstoffemissionen errechnet).</t>
  </si>
  <si>
    <t>**** Target for final energy consumption freight transport and passenger transport: based on the Energy Concept of the Federal Government (2010) and the German Sustainable Development Strategy (2016)</t>
  </si>
  <si>
    <t>* For this indicator transport performance and mileage are the basis to calculate energy consumption and greenhouse gas and air pollutant emissions.</t>
  </si>
  <si>
    <t xml:space="preserve">Schiene </t>
  </si>
  <si>
    <t xml:space="preserve">Binnenschiff </t>
  </si>
  <si>
    <t>Scenario</t>
  </si>
  <si>
    <t>YearRef</t>
  </si>
  <si>
    <t>Transport Sector</t>
  </si>
  <si>
    <t>Summe</t>
  </si>
  <si>
    <t>INDEX</t>
  </si>
  <si>
    <t>Schiene</t>
  </si>
  <si>
    <t>Vehicle Group</t>
  </si>
  <si>
    <t>SNF</t>
  </si>
  <si>
    <t>SNF ab 7,5t E_direct_(MJ)</t>
  </si>
  <si>
    <t>E_direct_(MJ) RT &lt;= 7,5t</t>
  </si>
  <si>
    <t>Straße (SNF ab 7,5t)</t>
  </si>
  <si>
    <t>Luft, Inland alle KS, ausgewählte Flughäfen</t>
  </si>
  <si>
    <t>Endenergieverbrauch des Güter- und Personenverkehrs* – Index (Prozent %)</t>
  </si>
  <si>
    <t>Final energy consumption of freight and passenger transport* – index (percent %)</t>
  </si>
  <si>
    <t>** Freight transport: inland waterways, rail and road freight transport (heavy commercial vehicles: trucks from 7.5 t payload, road trains, semitrailers)</t>
  </si>
  <si>
    <t>*** Passenger transport: rail, road transport, national air transport (commercial flights selected airports)</t>
  </si>
  <si>
    <t>SYS_D_Real (TREMOD 6.22-15.12.2021)</t>
  </si>
  <si>
    <t>Straße PV (MIV)</t>
  </si>
  <si>
    <t>Value</t>
  </si>
  <si>
    <t>** Güterverkehr: Binnenschifffahrt, Schienen- und Straßengüterverkehr (schwere Nutzfahrzeuge: Lkw ab 7,5 t Nutzlast, Lastzüge, Sattelzüge)</t>
  </si>
  <si>
    <t>**** Ziel für den Endenergieverbrauch des Güter- als auch des Personenverkehrs; basiert auf dem Energiekonzept der Bundesregierung (2010) und der Nachhaltigkeitsstrategie der Bundesregierung (2016)</t>
  </si>
  <si>
    <t>TREMOD 6.51</t>
  </si>
  <si>
    <t>Summe Verkehr</t>
  </si>
  <si>
    <t>*** Personenverkehr: Schienenpersonen- und Straßenpersonenverkehr, Luftverkehr Inland (Flugverkehr auf ausgewählten Flughäfen)</t>
  </si>
  <si>
    <t xml:space="preserve"> ---</t>
  </si>
  <si>
    <t>Umweltbundesamt 02/2025, TREMOD 6.61d</t>
  </si>
  <si>
    <t>German Environment Agency 02/2025, TREMOD 6.61d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</si>
</sst>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&quot;Quelle:&quot;\ @"/>
    <numFmt numFmtId="165" formatCode="0.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Cambria"/>
      <family val="1"/>
    </font>
    <font>
      <sz val="10"/>
      <color theme="1"/>
      <name val="Arial"/>
      <family val="2"/>
    </font>
    <font>
      <sz val="9"/>
      <color rgb="FFFF0000"/>
      <name val="Meta Offc"/>
      <family val="2"/>
    </font>
    <font>
      <b/>
      <sz val="9"/>
      <color rgb="FFFF0000"/>
      <name val="Meta Offc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5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20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21" borderId="0" applyNumberFormat="0" applyBorder="0" applyAlignment="0" applyProtection="0"/>
    <xf numFmtId="0" fontId="5" fillId="22" borderId="4" applyNumberFormat="0" applyFont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7" fillId="0" borderId="0"/>
  </cellStyleXfs>
  <cellXfs count="131">
    <xf numFmtId="0" fontId="0" fillId="0" borderId="0" xfId="0"/>
    <xf numFmtId="0" fontId="0" fillId="0" borderId="0" xfId="0" applyBorder="1"/>
    <xf numFmtId="0" fontId="25" fillId="0" borderId="0" xfId="0" applyFont="1" applyBorder="1" applyAlignment="1"/>
    <xf numFmtId="164" fontId="30" fillId="0" borderId="0" xfId="0" applyNumberFormat="1" applyFont="1" applyBorder="1" applyAlignment="1">
      <alignment vertical="top" wrapText="1"/>
    </xf>
    <xf numFmtId="0" fontId="25" fillId="0" borderId="0" xfId="0" applyFont="1" applyBorder="1" applyAlignment="1">
      <alignment horizontal="right" indent="1"/>
    </xf>
    <xf numFmtId="0" fontId="26" fillId="0" borderId="0" xfId="0" applyFont="1" applyBorder="1" applyAlignment="1"/>
    <xf numFmtId="0" fontId="25" fillId="0" borderId="0" xfId="0" applyFont="1" applyBorder="1"/>
    <xf numFmtId="0" fontId="27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32" fillId="0" borderId="0" xfId="0" applyFont="1" applyBorder="1" applyAlignment="1">
      <alignment vertical="center"/>
    </xf>
    <xf numFmtId="0" fontId="28" fillId="0" borderId="0" xfId="0" applyFont="1" applyBorder="1" applyAlignment="1"/>
    <xf numFmtId="0" fontId="0" fillId="0" borderId="0" xfId="0" applyBorder="1" applyProtection="1"/>
    <xf numFmtId="0" fontId="25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4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9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5" fillId="25" borderId="0" xfId="0" applyFont="1" applyFill="1" applyBorder="1"/>
    <xf numFmtId="0" fontId="0" fillId="24" borderId="0" xfId="0" applyFill="1"/>
    <xf numFmtId="0" fontId="32" fillId="24" borderId="0" xfId="0" applyFont="1" applyFill="1" applyBorder="1" applyAlignment="1" applyProtection="1">
      <alignment horizontal="left" vertical="top" wrapText="1"/>
    </xf>
    <xf numFmtId="0" fontId="26" fillId="24" borderId="21" xfId="0" applyFont="1" applyFill="1" applyBorder="1" applyAlignment="1">
      <alignment horizontal="left" vertical="center" wrapText="1"/>
    </xf>
    <xf numFmtId="0" fontId="26" fillId="25" borderId="2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31" fillId="25" borderId="17" xfId="0" applyFont="1" applyFill="1" applyBorder="1"/>
    <xf numFmtId="0" fontId="31" fillId="25" borderId="0" xfId="0" applyFont="1" applyFill="1" applyBorder="1"/>
    <xf numFmtId="0" fontId="35" fillId="27" borderId="22" xfId="0" applyFont="1" applyFill="1" applyBorder="1" applyAlignment="1">
      <alignment horizontal="left" vertical="center" wrapText="1"/>
    </xf>
    <xf numFmtId="0" fontId="35" fillId="27" borderId="23" xfId="0" applyFont="1" applyFill="1" applyBorder="1" applyAlignment="1">
      <alignment horizontal="center" vertical="center" wrapText="1"/>
    </xf>
    <xf numFmtId="0" fontId="32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/>
    <xf numFmtId="0" fontId="31" fillId="0" borderId="0" xfId="0" applyFont="1" applyFill="1" applyBorder="1"/>
    <xf numFmtId="0" fontId="35" fillId="27" borderId="14" xfId="0" applyFont="1" applyFill="1" applyBorder="1" applyAlignment="1">
      <alignment horizontal="right" vertical="center"/>
    </xf>
    <xf numFmtId="0" fontId="35" fillId="27" borderId="15" xfId="0" applyFont="1" applyFill="1" applyBorder="1" applyAlignment="1">
      <alignment horizontal="right" vertical="center"/>
    </xf>
    <xf numFmtId="0" fontId="35" fillId="27" borderId="25" xfId="0" applyFont="1" applyFill="1" applyBorder="1" applyAlignment="1">
      <alignment horizontal="left" vertical="center" wrapText="1"/>
    </xf>
    <xf numFmtId="0" fontId="35" fillId="27" borderId="26" xfId="0" applyFont="1" applyFill="1" applyBorder="1" applyAlignment="1">
      <alignment horizontal="center" vertical="center" wrapText="1"/>
    </xf>
    <xf numFmtId="165" fontId="0" fillId="24" borderId="0" xfId="0" applyNumberFormat="1" applyFill="1"/>
    <xf numFmtId="165" fontId="25" fillId="24" borderId="24" xfId="0" applyNumberFormat="1" applyFont="1" applyFill="1" applyBorder="1" applyAlignment="1">
      <alignment horizontal="center" vertical="center" wrapText="1"/>
    </xf>
    <xf numFmtId="165" fontId="25" fillId="25" borderId="24" xfId="0" applyNumberFormat="1" applyFont="1" applyFill="1" applyBorder="1" applyAlignment="1">
      <alignment horizontal="center" vertical="center" wrapText="1"/>
    </xf>
    <xf numFmtId="165" fontId="25" fillId="24" borderId="21" xfId="0" applyNumberFormat="1" applyFont="1" applyFill="1" applyBorder="1" applyAlignment="1">
      <alignment horizontal="center" vertical="center" wrapText="1"/>
    </xf>
    <xf numFmtId="0" fontId="38" fillId="24" borderId="0" xfId="0" applyFont="1" applyFill="1"/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5" fillId="0" borderId="0" xfId="0" applyFont="1"/>
    <xf numFmtId="4" fontId="37" fillId="0" borderId="0" xfId="47" applyNumberFormat="1" applyFont="1" applyFill="1" applyBorder="1" applyAlignment="1">
      <alignment horizontal="center" vertical="top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28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Fill="1" applyBorder="1"/>
    <xf numFmtId="0" fontId="0" fillId="0" borderId="32" xfId="0" applyBorder="1"/>
    <xf numFmtId="0" fontId="0" fillId="0" borderId="33" xfId="0" applyFill="1" applyBorder="1"/>
    <xf numFmtId="0" fontId="0" fillId="0" borderId="34" xfId="0" applyBorder="1" applyProtection="1"/>
    <xf numFmtId="0" fontId="25" fillId="24" borderId="34" xfId="0" applyFont="1" applyFill="1" applyBorder="1" applyAlignment="1" applyProtection="1">
      <alignment horizontal="right" indent="1"/>
    </xf>
    <xf numFmtId="0" fontId="0" fillId="24" borderId="34" xfId="0" applyFill="1" applyBorder="1" applyProtection="1"/>
    <xf numFmtId="0" fontId="32" fillId="24" borderId="34" xfId="0" applyFont="1" applyFill="1" applyBorder="1" applyAlignment="1" applyProtection="1">
      <alignment horizontal="left" vertical="top" wrapText="1"/>
    </xf>
    <xf numFmtId="0" fontId="0" fillId="0" borderId="35" xfId="0" applyBorder="1"/>
    <xf numFmtId="0" fontId="0" fillId="0" borderId="36" xfId="0" applyFill="1" applyBorder="1"/>
    <xf numFmtId="0" fontId="0" fillId="0" borderId="37" xfId="0" applyBorder="1"/>
    <xf numFmtId="0" fontId="0" fillId="0" borderId="38" xfId="0" applyBorder="1"/>
    <xf numFmtId="0" fontId="0" fillId="0" borderId="39" xfId="0" applyFill="1" applyBorder="1"/>
    <xf numFmtId="0" fontId="0" fillId="0" borderId="22" xfId="0" applyBorder="1"/>
    <xf numFmtId="0" fontId="0" fillId="0" borderId="40" xfId="0" applyFill="1" applyBorder="1"/>
    <xf numFmtId="0" fontId="0" fillId="0" borderId="41" xfId="0" applyBorder="1" applyProtection="1"/>
    <xf numFmtId="0" fontId="25" fillId="24" borderId="41" xfId="0" applyFont="1" applyFill="1" applyBorder="1" applyAlignment="1" applyProtection="1">
      <alignment horizontal="right" indent="1"/>
    </xf>
    <xf numFmtId="0" fontId="0" fillId="24" borderId="41" xfId="0" applyFill="1" applyBorder="1" applyProtection="1"/>
    <xf numFmtId="0" fontId="32" fillId="24" borderId="41" xfId="0" applyFont="1" applyFill="1" applyBorder="1" applyAlignment="1" applyProtection="1">
      <alignment horizontal="left" vertical="top" wrapText="1"/>
    </xf>
    <xf numFmtId="0" fontId="0" fillId="0" borderId="25" xfId="0" applyBorder="1"/>
    <xf numFmtId="165" fontId="25" fillId="25" borderId="2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0" fillId="0" borderId="0" xfId="0" applyNumberFormat="1"/>
    <xf numFmtId="2" fontId="0" fillId="0" borderId="0" xfId="0" applyNumberFormat="1"/>
    <xf numFmtId="2" fontId="0" fillId="31" borderId="0" xfId="0" applyNumberFormat="1" applyFill="1"/>
    <xf numFmtId="0" fontId="5" fillId="31" borderId="0" xfId="0" applyFont="1" applyFill="1"/>
    <xf numFmtId="4" fontId="40" fillId="0" borderId="0" xfId="0" applyNumberFormat="1" applyFont="1"/>
    <xf numFmtId="0" fontId="5" fillId="29" borderId="0" xfId="0" applyFont="1" applyFill="1"/>
    <xf numFmtId="0" fontId="0" fillId="29" borderId="0" xfId="0" applyFill="1"/>
    <xf numFmtId="0" fontId="38" fillId="0" borderId="0" xfId="0" applyFont="1"/>
    <xf numFmtId="0" fontId="37" fillId="30" borderId="27" xfId="48" applyFont="1" applyFill="1" applyBorder="1" applyAlignment="1">
      <alignment horizontal="center"/>
    </xf>
    <xf numFmtId="4" fontId="37" fillId="0" borderId="4" xfId="55" applyNumberFormat="1" applyFont="1" applyFill="1" applyBorder="1" applyAlignment="1">
      <alignment horizontal="right" wrapText="1"/>
    </xf>
    <xf numFmtId="0" fontId="37" fillId="0" borderId="4" xfId="55" applyFont="1" applyFill="1" applyBorder="1" applyAlignment="1">
      <alignment horizontal="left" vertical="top" wrapText="1"/>
    </xf>
    <xf numFmtId="4" fontId="38" fillId="0" borderId="4" xfId="55" applyNumberFormat="1" applyFont="1" applyFill="1" applyBorder="1" applyAlignment="1">
      <alignment horizontal="right" wrapText="1"/>
    </xf>
    <xf numFmtId="4" fontId="38" fillId="0" borderId="0" xfId="0" applyNumberFormat="1" applyFont="1"/>
    <xf numFmtId="0" fontId="38" fillId="0" borderId="4" xfId="55" applyFont="1" applyFill="1" applyBorder="1" applyAlignment="1">
      <alignment horizontal="left" vertical="top" wrapText="1"/>
    </xf>
    <xf numFmtId="2" fontId="38" fillId="31" borderId="0" xfId="0" applyNumberFormat="1" applyFont="1" applyFill="1" applyAlignment="1">
      <alignment horizontal="center"/>
    </xf>
    <xf numFmtId="0" fontId="37" fillId="30" borderId="27" xfId="55" applyFont="1" applyFill="1" applyBorder="1" applyAlignment="1">
      <alignment horizontal="center"/>
    </xf>
    <xf numFmtId="0" fontId="37" fillId="0" borderId="4" xfId="55" applyFont="1" applyFill="1" applyBorder="1" applyAlignment="1">
      <alignment wrapText="1"/>
    </xf>
    <xf numFmtId="0" fontId="37" fillId="0" borderId="4" xfId="55" applyFont="1" applyFill="1" applyBorder="1" applyAlignment="1">
      <alignment horizontal="right" wrapText="1"/>
    </xf>
    <xf numFmtId="165" fontId="27" fillId="24" borderId="0" xfId="0" applyNumberFormat="1" applyFont="1" applyFill="1" applyBorder="1" applyAlignment="1" applyProtection="1">
      <alignment vertical="center"/>
    </xf>
    <xf numFmtId="4" fontId="38" fillId="0" borderId="0" xfId="55" applyNumberFormat="1" applyFont="1" applyFill="1" applyBorder="1" applyAlignment="1">
      <alignment horizontal="right" wrapText="1"/>
    </xf>
    <xf numFmtId="0" fontId="40" fillId="0" borderId="0" xfId="0" applyFont="1"/>
    <xf numFmtId="0" fontId="40" fillId="0" borderId="4" xfId="55" applyFont="1" applyFill="1" applyBorder="1" applyAlignment="1">
      <alignment horizontal="left" vertical="top" wrapText="1"/>
    </xf>
    <xf numFmtId="4" fontId="40" fillId="0" borderId="4" xfId="55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center"/>
    </xf>
    <xf numFmtId="17" fontId="0" fillId="0" borderId="0" xfId="0" applyNumberFormat="1"/>
    <xf numFmtId="2" fontId="40" fillId="31" borderId="0" xfId="0" applyNumberFormat="1" applyFont="1" applyFill="1" applyAlignment="1">
      <alignment horizontal="center"/>
    </xf>
    <xf numFmtId="4" fontId="5" fillId="32" borderId="0" xfId="0" applyNumberFormat="1" applyFont="1" applyFill="1"/>
    <xf numFmtId="0" fontId="5" fillId="32" borderId="0" xfId="0" applyFont="1" applyFill="1"/>
    <xf numFmtId="2" fontId="38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0" fontId="38" fillId="0" borderId="0" xfId="55" applyFont="1" applyFill="1" applyBorder="1" applyAlignment="1">
      <alignment horizontal="left" vertical="top" wrapText="1"/>
    </xf>
    <xf numFmtId="0" fontId="40" fillId="0" borderId="4" xfId="48" applyFont="1" applyFill="1" applyBorder="1" applyAlignment="1">
      <alignment wrapText="1"/>
    </xf>
    <xf numFmtId="4" fontId="40" fillId="0" borderId="0" xfId="55" applyNumberFormat="1" applyFont="1" applyFill="1" applyBorder="1" applyAlignment="1">
      <alignment horizontal="right" wrapText="1"/>
    </xf>
    <xf numFmtId="0" fontId="26" fillId="0" borderId="21" xfId="0" applyFont="1" applyFill="1" applyBorder="1" applyAlignment="1">
      <alignment horizontal="left" vertical="center" wrapText="1"/>
    </xf>
    <xf numFmtId="165" fontId="25" fillId="0" borderId="21" xfId="0" applyNumberFormat="1" applyFont="1" applyFill="1" applyBorder="1" applyAlignment="1">
      <alignment horizontal="center" vertical="center" wrapText="1"/>
    </xf>
    <xf numFmtId="165" fontId="25" fillId="0" borderId="24" xfId="0" applyNumberFormat="1" applyFont="1" applyFill="1" applyBorder="1" applyAlignment="1">
      <alignment horizontal="center" vertical="center" wrapText="1"/>
    </xf>
    <xf numFmtId="165" fontId="41" fillId="24" borderId="21" xfId="0" applyNumberFormat="1" applyFont="1" applyFill="1" applyBorder="1" applyAlignment="1">
      <alignment horizontal="center" vertical="center" wrapText="1"/>
    </xf>
    <xf numFmtId="0" fontId="42" fillId="24" borderId="2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9" fillId="28" borderId="13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/>
      <protection locked="0"/>
    </xf>
    <xf numFmtId="0" fontId="36" fillId="28" borderId="13" xfId="0" applyFont="1" applyFill="1" applyBorder="1" applyAlignment="1" applyProtection="1">
      <alignment horizontal="left" vertical="center"/>
      <protection locked="0"/>
    </xf>
    <xf numFmtId="0" fontId="36" fillId="28" borderId="10" xfId="0" applyFont="1" applyFill="1" applyBorder="1" applyAlignment="1" applyProtection="1">
      <alignment horizontal="left" vertical="center"/>
      <protection locked="0"/>
    </xf>
    <xf numFmtId="0" fontId="36" fillId="28" borderId="13" xfId="0" applyFont="1" applyFill="1" applyBorder="1" applyAlignment="1" applyProtection="1">
      <alignment horizontal="left"/>
      <protection locked="0"/>
    </xf>
    <xf numFmtId="0" fontId="36" fillId="28" borderId="10" xfId="0" applyFont="1" applyFill="1" applyBorder="1" applyAlignment="1" applyProtection="1">
      <alignment horizontal="left"/>
      <protection locked="0"/>
    </xf>
    <xf numFmtId="0" fontId="39" fillId="28" borderId="13" xfId="0" applyFont="1" applyFill="1" applyBorder="1" applyAlignment="1" applyProtection="1">
      <alignment horizontal="left" vertical="center" wrapText="1"/>
      <protection locked="0"/>
    </xf>
    <xf numFmtId="0" fontId="39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10" xfId="0" applyFont="1" applyFill="1" applyBorder="1" applyAlignment="1" applyProtection="1">
      <alignment horizontal="left" vertical="center" wrapText="1"/>
      <protection locked="0"/>
    </xf>
    <xf numFmtId="0" fontId="39" fillId="0" borderId="13" xfId="0" applyFont="1" applyFill="1" applyBorder="1" applyAlignment="1" applyProtection="1">
      <alignment horizontal="left" vertical="center"/>
      <protection locked="0"/>
    </xf>
    <xf numFmtId="0" fontId="39" fillId="0" borderId="10" xfId="0" applyFont="1" applyFill="1" applyBorder="1" applyAlignment="1" applyProtection="1">
      <alignment horizontal="left" vertical="center"/>
      <protection locked="0"/>
    </xf>
    <xf numFmtId="0" fontId="33" fillId="26" borderId="19" xfId="0" applyFont="1" applyFill="1" applyBorder="1" applyAlignment="1">
      <alignment horizontal="center" vertical="center"/>
    </xf>
    <xf numFmtId="0" fontId="34" fillId="26" borderId="20" xfId="0" applyFont="1" applyFill="1" applyBorder="1" applyAlignment="1">
      <alignment horizontal="center" vertical="center"/>
    </xf>
    <xf numFmtId="0" fontId="34" fillId="26" borderId="13" xfId="0" applyFont="1" applyFill="1" applyBorder="1" applyAlignment="1">
      <alignment horizontal="center" vertical="center"/>
    </xf>
    <xf numFmtId="0" fontId="32" fillId="24" borderId="0" xfId="0" applyFont="1" applyFill="1" applyBorder="1" applyAlignment="1" applyProtection="1">
      <alignment horizontal="left" vertical="top" wrapText="1"/>
    </xf>
  </cellXfs>
  <cellStyles count="5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 2" xfId="53" xr:uid="{00000000-0005-0000-0000-000037000000}"/>
    <cellStyle name="Neutral" xfId="31" builtinId="28" customBuiltin="1"/>
    <cellStyle name="Notiz" xfId="32" builtinId="10" customBuiltin="1"/>
    <cellStyle name="Prozent 2" xfId="46" xr:uid="{00000000-0005-0000-0000-000022000000}"/>
    <cellStyle name="Prozent 2 2" xfId="52" xr:uid="{00000000-0005-0000-0000-000022000000}"/>
    <cellStyle name="Prozent 3" xfId="54" xr:uid="{00000000-0005-0000-0000-000038000000}"/>
    <cellStyle name="Schlecht" xfId="33" builtinId="27" customBuiltin="1"/>
    <cellStyle name="Standard" xfId="0" builtinId="0"/>
    <cellStyle name="Standard 2" xfId="42" xr:uid="{00000000-0005-0000-0000-000025000000}"/>
    <cellStyle name="Standard 3" xfId="43" xr:uid="{00000000-0005-0000-0000-000026000000}"/>
    <cellStyle name="Standard 3 2" xfId="49" xr:uid="{00000000-0005-0000-0000-000026000000}"/>
    <cellStyle name="Standard 4" xfId="44" xr:uid="{00000000-0005-0000-0000-000027000000}"/>
    <cellStyle name="Standard 4 2" xfId="50" xr:uid="{00000000-0005-0000-0000-000027000000}"/>
    <cellStyle name="Standard 5" xfId="45" xr:uid="{00000000-0005-0000-0000-000028000000}"/>
    <cellStyle name="Standard 5 2" xfId="51" xr:uid="{00000000-0005-0000-0000-000028000000}"/>
    <cellStyle name="Standard_Berechnung" xfId="48" xr:uid="{3F03F281-CF39-41AC-8286-4817E5781582}"/>
    <cellStyle name="Standard_Berechnung1" xfId="55" xr:uid="{0B84DEF0-17ED-4B45-84F5-E93B24B26FF1}"/>
    <cellStyle name="Standard_e-verbrauch PV GV" xfId="47" xr:uid="{00000000-0005-0000-0000-000029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5EAD35"/>
      <color rgb="FF080808"/>
      <color rgb="FF0B90D5"/>
      <color rgb="FF612F62"/>
      <color rgb="FF934B94"/>
      <color rgb="FF005F85"/>
      <color rgb="FF125D86"/>
      <color rgb="FF61B931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7135772080272E-2"/>
          <c:y val="7.7148130984540292E-2"/>
          <c:w val="0.87961145452327694"/>
          <c:h val="0.67192112166141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Daten!$E$18</c:f>
              <c:strCache>
                <c:ptCount val="1"/>
              </c:strCache>
            </c:strRef>
          </c:tx>
          <c:spPr>
            <a:gradFill>
              <a:gsLst>
                <a:gs pos="89800">
                  <a:schemeClr val="accent2"/>
                </a:gs>
                <a:gs pos="0">
                  <a:schemeClr val="accent2">
                    <a:lumMod val="40000"/>
                    <a:lumOff val="60000"/>
                  </a:schemeClr>
                </a:gs>
                <a:gs pos="21000">
                  <a:schemeClr val="accent2"/>
                </a:gs>
                <a:gs pos="83000">
                  <a:schemeClr val="accent2"/>
                </a:gs>
                <a:gs pos="100000">
                  <a:schemeClr val="accent2"/>
                </a:gs>
              </a:gsLst>
              <a:lin ang="5400000" scaled="1"/>
            </a:gradFill>
            <a:ln w="38100">
              <a:noFill/>
            </a:ln>
          </c:spPr>
          <c:invertIfNegative val="0"/>
          <c:dPt>
            <c:idx val="13"/>
            <c:invertIfNegative val="0"/>
            <c:bubble3D val="0"/>
            <c:spPr>
              <a:gradFill>
                <a:gsLst>
                  <a:gs pos="14000">
                    <a:schemeClr val="bg1"/>
                  </a:gs>
                  <a:gs pos="0">
                    <a:schemeClr val="accent2">
                      <a:lumMod val="40000"/>
                      <a:lumOff val="60000"/>
                    </a:schemeClr>
                  </a:gs>
                  <a:gs pos="21000">
                    <a:schemeClr val="accent2"/>
                  </a:gs>
                  <a:gs pos="83000">
                    <a:schemeClr val="accent2"/>
                  </a:gs>
                  <a:gs pos="100000">
                    <a:schemeClr val="accent2"/>
                  </a:gs>
                </a:gsLst>
                <a:lin ang="5400000" scaled="1"/>
              </a:gradFill>
              <a:ln w="381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676-4EAF-A2E0-35B277A5F0D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76-4EAF-A2E0-35B277A5F0D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76-4EAF-A2E0-35B277A5F0D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676-4EAF-A2E0-35B277A5F0D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676-4EAF-A2E0-35B277A5F0D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676-4EAF-A2E0-35B277A5F0D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676-4EAF-A2E0-35B277A5F0D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676-4EAF-A2E0-35B277A5F0D3}"/>
              </c:ext>
            </c:extLst>
          </c:dPt>
          <c:dLbls>
            <c:dLbl>
              <c:idx val="13"/>
              <c:layout>
                <c:manualLayout>
                  <c:x val="0.29339159926443564"/>
                  <c:y val="0.5983319229394406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latin typeface="Meta Offc" panose="020B0604030101020102" pitchFamily="34" charset="0"/>
                        <a:cs typeface="Meta Offc" panose="020B0604030101020102" pitchFamily="34" charset="0"/>
                      </a:rPr>
                      <a:t>80 - 85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76-4EAF-A2E0-35B277A5F0D3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Daten!$E$19:$E$39</c:f>
              <c:numCache>
                <c:formatCode>0.0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76-4EAF-A2E0-35B277A5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20304"/>
        <c:axId val="204651312"/>
      </c:barChart>
      <c:lineChart>
        <c:grouping val="standard"/>
        <c:varyColors val="0"/>
        <c:ser>
          <c:idx val="2"/>
          <c:order val="1"/>
          <c:tx>
            <c:strRef>
              <c:f>Daten!$C$18</c:f>
              <c:strCache>
                <c:ptCount val="1"/>
                <c:pt idx="0">
                  <c:v>Endenergieverbrauch Güterverkehr**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dPt>
            <c:idx val="28"/>
            <c:marker>
              <c:symbol val="circle"/>
              <c:size val="7"/>
              <c:spPr>
                <a:solidFill>
                  <a:schemeClr val="accent2"/>
                </a:solidFill>
                <a:ln w="28575">
                  <a:solidFill>
                    <a:schemeClr val="tx1"/>
                  </a:solidFill>
                </a:ln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676-4EAF-A2E0-35B277A5F0D3}"/>
              </c:ext>
            </c:extLst>
          </c:dPt>
          <c:dPt>
            <c:idx val="29"/>
            <c:marker>
              <c:symbol val="circle"/>
              <c:size val="7"/>
              <c:spPr>
                <a:solidFill>
                  <a:schemeClr val="accent2"/>
                </a:solidFill>
                <a:ln w="28575">
                  <a:solidFill>
                    <a:schemeClr val="tx1"/>
                  </a:solidFill>
                </a:ln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676-4EAF-A2E0-35B277A5F0D3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676-4EAF-A2E0-35B277A5F0D3}"/>
              </c:ext>
            </c:extLst>
          </c:dPt>
          <c:dPt>
            <c:idx val="31"/>
            <c:marker>
              <c:symbol val="circle"/>
              <c:size val="9"/>
              <c:spPr>
                <a:solidFill>
                  <a:schemeClr val="accent2"/>
                </a:solidFill>
                <a:ln w="28575"/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676-4EAF-A2E0-35B277A5F0D3}"/>
              </c:ext>
            </c:extLst>
          </c:dPt>
          <c:dPt>
            <c:idx val="32"/>
            <c:marker>
              <c:symbol val="circle"/>
              <c:size val="7"/>
              <c:spPr>
                <a:solidFill>
                  <a:schemeClr val="accent2"/>
                </a:solidFill>
                <a:ln w="28575">
                  <a:solidFill>
                    <a:schemeClr val="accent2"/>
                  </a:solidFill>
                </a:ln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676-4EAF-A2E0-35B277A5F0D3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Daten!$C$19:$C$39</c:f>
              <c:numCache>
                <c:formatCode>0.0</c:formatCode>
                <c:ptCount val="21"/>
                <c:pt idx="0">
                  <c:v>100</c:v>
                </c:pt>
                <c:pt idx="1">
                  <c:v>105.04013819245688</c:v>
                </c:pt>
                <c:pt idx="2">
                  <c:v>108.22452174470388</c:v>
                </c:pt>
                <c:pt idx="3">
                  <c:v>105.97741059711258</c:v>
                </c:pt>
                <c:pt idx="4">
                  <c:v>95.793104752706697</c:v>
                </c:pt>
                <c:pt idx="5">
                  <c:v>99.662823546757039</c:v>
                </c:pt>
                <c:pt idx="6">
                  <c:v>101.46929796872122</c:v>
                </c:pt>
                <c:pt idx="7">
                  <c:v>99.663864513665928</c:v>
                </c:pt>
                <c:pt idx="8">
                  <c:v>100.92394603647949</c:v>
                </c:pt>
                <c:pt idx="9">
                  <c:v>102.71069557643413</c:v>
                </c:pt>
                <c:pt idx="10">
                  <c:v>104.42727377553949</c:v>
                </c:pt>
                <c:pt idx="11">
                  <c:v>106.55118197286659</c:v>
                </c:pt>
                <c:pt idx="12">
                  <c:v>109.23900084221158</c:v>
                </c:pt>
                <c:pt idx="13">
                  <c:v>111.05212321816802</c:v>
                </c:pt>
                <c:pt idx="14">
                  <c:v>109.88497360126908</c:v>
                </c:pt>
                <c:pt idx="15">
                  <c:v>107.12686584163404</c:v>
                </c:pt>
                <c:pt idx="16">
                  <c:v>109.86368327534055</c:v>
                </c:pt>
                <c:pt idx="17">
                  <c:v>107.763877754506</c:v>
                </c:pt>
                <c:pt idx="18">
                  <c:v>101.91700585278048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676-4EAF-A2E0-35B277A5F0D3}"/>
            </c:ext>
          </c:extLst>
        </c:ser>
        <c:ser>
          <c:idx val="0"/>
          <c:order val="2"/>
          <c:tx>
            <c:strRef>
              <c:f>Daten!$D$18</c:f>
              <c:strCache>
                <c:ptCount val="1"/>
                <c:pt idx="0">
                  <c:v>Endenergieverbrauch Personenverkehr***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5-A676-4EAF-A2E0-35B277A5F0D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6-A676-4EAF-A2E0-35B277A5F0D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7-A676-4EAF-A2E0-35B277A5F0D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8-A676-4EAF-A2E0-35B277A5F0D3}"/>
              </c:ext>
            </c:extLst>
          </c:dPt>
          <c:dPt>
            <c:idx val="32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676-4EAF-A2E0-35B277A5F0D3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Daten!$D$19:$D$39</c:f>
              <c:numCache>
                <c:formatCode>0.0</c:formatCode>
                <c:ptCount val="21"/>
                <c:pt idx="0">
                  <c:v>100</c:v>
                </c:pt>
                <c:pt idx="1">
                  <c:v>100.37259045920501</c:v>
                </c:pt>
                <c:pt idx="2">
                  <c:v>100.48035920082032</c:v>
                </c:pt>
                <c:pt idx="3">
                  <c:v>99.376970574826601</c:v>
                </c:pt>
                <c:pt idx="4">
                  <c:v>100.55561633961725</c:v>
                </c:pt>
                <c:pt idx="5">
                  <c:v>100.4767535515587</c:v>
                </c:pt>
                <c:pt idx="6">
                  <c:v>101.24329749634083</c:v>
                </c:pt>
                <c:pt idx="7">
                  <c:v>100.52781760605885</c:v>
                </c:pt>
                <c:pt idx="8">
                  <c:v>100.53104326564302</c:v>
                </c:pt>
                <c:pt idx="9">
                  <c:v>101.52031532019339</c:v>
                </c:pt>
                <c:pt idx="10">
                  <c:v>102.22386694278562</c:v>
                </c:pt>
                <c:pt idx="11">
                  <c:v>103.18006184617738</c:v>
                </c:pt>
                <c:pt idx="12">
                  <c:v>103.8386147416126</c:v>
                </c:pt>
                <c:pt idx="13">
                  <c:v>103.70540304808044</c:v>
                </c:pt>
                <c:pt idx="14">
                  <c:v>104.25926089545918</c:v>
                </c:pt>
                <c:pt idx="15">
                  <c:v>88.235185170462287</c:v>
                </c:pt>
                <c:pt idx="16">
                  <c:v>88.669736745609498</c:v>
                </c:pt>
                <c:pt idx="17">
                  <c:v>89.393825052846381</c:v>
                </c:pt>
                <c:pt idx="18">
                  <c:v>89.92597472223126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76-4EAF-A2E0-35B277A5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20304"/>
        <c:axId val="204651312"/>
      </c:lineChart>
      <c:catAx>
        <c:axId val="20462030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Daten!$B$15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204651312"/>
        <c:crosses val="autoZero"/>
        <c:auto val="1"/>
        <c:lblAlgn val="ctr"/>
        <c:lblOffset val="100"/>
        <c:tickLblSkip val="1"/>
        <c:noMultiLvlLbl val="0"/>
      </c:catAx>
      <c:valAx>
        <c:axId val="204651312"/>
        <c:scaling>
          <c:orientation val="minMax"/>
          <c:max val="120"/>
          <c:min val="5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Daten!$B$14</c:f>
              <c:strCache>
                <c:ptCount val="1"/>
                <c:pt idx="0">
                  <c:v>2005 = 100</c:v>
                </c:pt>
              </c:strCache>
            </c:strRef>
          </c:tx>
          <c:layout>
            <c:manualLayout>
              <c:xMode val="edge"/>
              <c:yMode val="edge"/>
              <c:x val="7.6242479755565293E-2"/>
              <c:y val="2.9082981924633454E-2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462030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7.7752664261470497E-2"/>
          <c:y val="0.84762015381322797"/>
          <c:w val="0.82753481415590469"/>
          <c:h val="5.1628847884933673E-2"/>
        </c:manualLayout>
      </c:layout>
      <c:overlay val="0"/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7135772080272E-2"/>
          <c:y val="7.7148130984540292E-2"/>
          <c:w val="0.87961145452327694"/>
          <c:h val="0.67192112166141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Daten!$E$17</c:f>
              <c:strCache>
                <c:ptCount val="1"/>
              </c:strCache>
            </c:strRef>
          </c:tx>
          <c:spPr>
            <a:gradFill>
              <a:gsLst>
                <a:gs pos="14000">
                  <a:schemeClr val="bg1"/>
                </a:gs>
                <a:gs pos="0">
                  <a:schemeClr val="accent2">
                    <a:lumMod val="40000"/>
                    <a:lumOff val="60000"/>
                  </a:schemeClr>
                </a:gs>
                <a:gs pos="21000">
                  <a:schemeClr val="accent2"/>
                </a:gs>
                <a:gs pos="83000">
                  <a:schemeClr val="accent2"/>
                </a:gs>
                <a:gs pos="100000">
                  <a:schemeClr val="accent2"/>
                </a:gs>
              </a:gsLst>
              <a:lin ang="5400000" scaled="1"/>
            </a:gradFill>
            <a:ln w="38100"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50-4C15-958C-DE02058AA7E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A50-4C15-958C-DE02058AA7E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50-4C15-958C-DE02058AA7E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50-4C15-958C-DE02058AA7E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50-4C15-958C-DE02058AA7E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50-4C15-958C-DE02058AA7E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50-4C15-958C-DE02058AA7E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50-4C15-958C-DE02058AA7E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50-4C15-958C-DE02058AA7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50-4C15-958C-DE02058AA7E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50-4C15-958C-DE02058AA7E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50-4C15-958C-DE02058AA7E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50-4C15-958C-DE02058AA7E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50-4C15-958C-DE02058AA7E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50-4C15-958C-DE02058AA7E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50-4C15-958C-DE02058AA7E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50-4C15-958C-DE02058AA7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A50-4C15-958C-DE02058AA7E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50-4C15-958C-DE02058AA7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A50-4C15-958C-DE02058AA7E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A50-4C15-958C-DE02058AA7E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A50-4C15-958C-DE02058AA7E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A50-4C15-958C-DE02058AA7E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A50-4C15-958C-DE02058AA7E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A50-4C15-958C-DE02058AA7E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A50-4C15-958C-DE02058AA7E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A50-4C15-958C-DE02058AA7E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A50-4C15-958C-DE02058AA7E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A50-4C15-958C-DE02058AA7E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A50-4C15-958C-DE02058AA7ED}"/>
                </c:ext>
              </c:extLst>
            </c:dLbl>
            <c:dLbl>
              <c:idx val="23"/>
              <c:layout>
                <c:manualLayout>
                  <c:x val="0.11713114245002734"/>
                  <c:y val="0.151105848494723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A50-4C15-958C-DE02058AA7E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A50-4C15-958C-DE02058AA7ED}"/>
                </c:ext>
              </c:extLst>
            </c:dLbl>
            <c:dLbl>
              <c:idx val="25"/>
              <c:layout>
                <c:manualLayout>
                  <c:x val="-1.2898308385952077E-3"/>
                  <c:y val="-6.9352536864305406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104.6</a:t>
                    </a:r>
                  </a:p>
                </c:rich>
              </c:tx>
              <c:spPr>
                <a:solidFill>
                  <a:schemeClr val="accent3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A50-4C15-958C-DE02058AA7ED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50-4C15-958C-DE02058AA7E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50-4C15-958C-DE02058AA7ED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50-4C15-958C-DE02058AA7ED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A50-4C15-958C-DE02058AA7ED}"/>
                </c:ext>
              </c:extLst>
            </c:dLbl>
            <c:dLbl>
              <c:idx val="32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A50-4C15-958C-DE02058AA7ED}"/>
                </c:ext>
              </c:extLst>
            </c:dLbl>
            <c:dLbl>
              <c:idx val="35"/>
              <c:layout>
                <c:manualLayout>
                  <c:x val="-2.8009801267157936E-2"/>
                  <c:y val="3.764262030975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50-4C15-958C-DE02058AA7ED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Daten!$E$19:$E$39</c:f>
              <c:numCache>
                <c:formatCode>0.0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A50-4C15-958C-DE02058AA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76224"/>
        <c:axId val="205082752"/>
      </c:barChart>
      <c:lineChart>
        <c:grouping val="standard"/>
        <c:varyColors val="0"/>
        <c:ser>
          <c:idx val="2"/>
          <c:order val="1"/>
          <c:tx>
            <c:strRef>
              <c:f>Daten!$C$17</c:f>
              <c:strCache>
                <c:ptCount val="1"/>
                <c:pt idx="0">
                  <c:v>Final energy consumption freight transport**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dPt>
            <c:idx val="28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8A50-4C15-958C-DE02058AA7ED}"/>
              </c:ext>
            </c:extLst>
          </c:dPt>
          <c:dPt>
            <c:idx val="2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8A50-4C15-958C-DE02058AA7ED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8A50-4C15-958C-DE02058AA7ED}"/>
              </c:ext>
            </c:extLst>
          </c:dPt>
          <c:dPt>
            <c:idx val="31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8A50-4C15-958C-DE02058AA7ED}"/>
              </c:ext>
            </c:extLst>
          </c:dPt>
          <c:dPt>
            <c:idx val="32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8A50-4C15-958C-DE02058AA7ED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Daten!$C$19:$C$39</c:f>
              <c:numCache>
                <c:formatCode>0.0</c:formatCode>
                <c:ptCount val="21"/>
                <c:pt idx="0">
                  <c:v>100</c:v>
                </c:pt>
                <c:pt idx="1">
                  <c:v>105.04013819245688</c:v>
                </c:pt>
                <c:pt idx="2">
                  <c:v>108.22452174470388</c:v>
                </c:pt>
                <c:pt idx="3">
                  <c:v>105.97741059711258</c:v>
                </c:pt>
                <c:pt idx="4">
                  <c:v>95.793104752706697</c:v>
                </c:pt>
                <c:pt idx="5">
                  <c:v>99.662823546757039</c:v>
                </c:pt>
                <c:pt idx="6">
                  <c:v>101.46929796872122</c:v>
                </c:pt>
                <c:pt idx="7">
                  <c:v>99.663864513665928</c:v>
                </c:pt>
                <c:pt idx="8">
                  <c:v>100.92394603647949</c:v>
                </c:pt>
                <c:pt idx="9">
                  <c:v>102.71069557643413</c:v>
                </c:pt>
                <c:pt idx="10">
                  <c:v>104.42727377553949</c:v>
                </c:pt>
                <c:pt idx="11">
                  <c:v>106.55118197286659</c:v>
                </c:pt>
                <c:pt idx="12">
                  <c:v>109.23900084221158</c:v>
                </c:pt>
                <c:pt idx="13">
                  <c:v>111.05212321816802</c:v>
                </c:pt>
                <c:pt idx="14">
                  <c:v>109.88497360126908</c:v>
                </c:pt>
                <c:pt idx="15">
                  <c:v>107.12686584163404</c:v>
                </c:pt>
                <c:pt idx="16">
                  <c:v>109.86368327534055</c:v>
                </c:pt>
                <c:pt idx="17">
                  <c:v>107.763877754506</c:v>
                </c:pt>
                <c:pt idx="18">
                  <c:v>101.91700585278048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8A50-4C15-958C-DE02058AA7ED}"/>
            </c:ext>
          </c:extLst>
        </c:ser>
        <c:ser>
          <c:idx val="0"/>
          <c:order val="2"/>
          <c:tx>
            <c:strRef>
              <c:f>Daten!$D$17</c:f>
              <c:strCache>
                <c:ptCount val="1"/>
                <c:pt idx="0">
                  <c:v>Final energy consumption passenger transport***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dPt>
            <c:idx val="28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8A50-4C15-958C-DE02058AA7ED}"/>
              </c:ext>
            </c:extLst>
          </c:dPt>
          <c:dPt>
            <c:idx val="2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0-8A50-4C15-958C-DE02058AA7ED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2-8A50-4C15-958C-DE02058AA7ED}"/>
              </c:ext>
            </c:extLst>
          </c:dPt>
          <c:dPt>
            <c:idx val="31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4-8A50-4C15-958C-DE02058AA7ED}"/>
              </c:ext>
            </c:extLst>
          </c:dPt>
          <c:dPt>
            <c:idx val="32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6-8A50-4C15-958C-DE02058AA7ED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Daten!$D$19:$D$39</c:f>
              <c:numCache>
                <c:formatCode>0.0</c:formatCode>
                <c:ptCount val="21"/>
                <c:pt idx="0">
                  <c:v>100</c:v>
                </c:pt>
                <c:pt idx="1">
                  <c:v>100.37259045920501</c:v>
                </c:pt>
                <c:pt idx="2">
                  <c:v>100.48035920082032</c:v>
                </c:pt>
                <c:pt idx="3">
                  <c:v>99.376970574826601</c:v>
                </c:pt>
                <c:pt idx="4">
                  <c:v>100.55561633961725</c:v>
                </c:pt>
                <c:pt idx="5">
                  <c:v>100.4767535515587</c:v>
                </c:pt>
                <c:pt idx="6">
                  <c:v>101.24329749634083</c:v>
                </c:pt>
                <c:pt idx="7">
                  <c:v>100.52781760605885</c:v>
                </c:pt>
                <c:pt idx="8">
                  <c:v>100.53104326564302</c:v>
                </c:pt>
                <c:pt idx="9">
                  <c:v>101.52031532019339</c:v>
                </c:pt>
                <c:pt idx="10">
                  <c:v>102.22386694278562</c:v>
                </c:pt>
                <c:pt idx="11">
                  <c:v>103.18006184617738</c:v>
                </c:pt>
                <c:pt idx="12">
                  <c:v>103.8386147416126</c:v>
                </c:pt>
                <c:pt idx="13">
                  <c:v>103.70540304808044</c:v>
                </c:pt>
                <c:pt idx="14">
                  <c:v>104.25926089545918</c:v>
                </c:pt>
                <c:pt idx="15">
                  <c:v>88.235185170462287</c:v>
                </c:pt>
                <c:pt idx="16">
                  <c:v>88.669736745609498</c:v>
                </c:pt>
                <c:pt idx="17">
                  <c:v>89.393825052846381</c:v>
                </c:pt>
                <c:pt idx="18">
                  <c:v>89.92597472223126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8A50-4C15-958C-DE02058AA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76224"/>
        <c:axId val="205082752"/>
      </c:lineChart>
      <c:catAx>
        <c:axId val="20507622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Daten!$B$15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205082752"/>
        <c:crosses val="autoZero"/>
        <c:auto val="1"/>
        <c:lblAlgn val="ctr"/>
        <c:lblOffset val="100"/>
        <c:tickLblSkip val="1"/>
        <c:noMultiLvlLbl val="0"/>
      </c:catAx>
      <c:valAx>
        <c:axId val="205082752"/>
        <c:scaling>
          <c:orientation val="minMax"/>
          <c:max val="120"/>
          <c:min val="5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Daten!$B$14</c:f>
              <c:strCache>
                <c:ptCount val="1"/>
                <c:pt idx="0">
                  <c:v>2005 = 100</c:v>
                </c:pt>
              </c:strCache>
            </c:strRef>
          </c:tx>
          <c:layout>
            <c:manualLayout>
              <c:xMode val="edge"/>
              <c:yMode val="edge"/>
              <c:x val="7.4327934214406199E-2"/>
              <c:y val="2.9082981924633454E-2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507622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7.3371238270015446E-2"/>
          <c:y val="0.84762015381322797"/>
          <c:w val="0.85548802790286971"/>
          <c:h val="5.70922180314875E-2"/>
        </c:manualLayout>
      </c:layout>
      <c:overlay val="0"/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39</xdr:row>
      <xdr:rowOff>0</xdr:rowOff>
    </xdr:from>
    <xdr:to>
      <xdr:col>5</xdr:col>
      <xdr:colOff>38100</xdr:colOff>
      <xdr:row>39</xdr:row>
      <xdr:rowOff>0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171575" y="9067800"/>
          <a:ext cx="62388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</xdr:row>
      <xdr:rowOff>173521</xdr:rowOff>
    </xdr:from>
    <xdr:to>
      <xdr:col>16</xdr:col>
      <xdr:colOff>103186</xdr:colOff>
      <xdr:row>20</xdr:row>
      <xdr:rowOff>192050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452437</xdr:colOff>
      <xdr:row>19</xdr:row>
      <xdr:rowOff>237363</xdr:rowOff>
    </xdr:from>
    <xdr:to>
      <xdr:col>15</xdr:col>
      <xdr:colOff>586139</xdr:colOff>
      <xdr:row>20</xdr:row>
      <xdr:rowOff>124678</xdr:rowOff>
    </xdr:to>
    <xdr:sp macro="" textlink="Daten!V4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595812" y="4634738"/>
          <a:ext cx="2475265" cy="30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02/2025, TREMOD 6.61d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14654</xdr:colOff>
      <xdr:row>19</xdr:row>
      <xdr:rowOff>230313</xdr:rowOff>
    </xdr:from>
    <xdr:to>
      <xdr:col>9</xdr:col>
      <xdr:colOff>87924</xdr:colOff>
      <xdr:row>20</xdr:row>
      <xdr:rowOff>44572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6904" y="4627688"/>
          <a:ext cx="3883270" cy="234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Datenbasis für den Indikator basiert auf dem Inlandskonzept (auf Basis der Verkehrs- und Fahrleistungen werden Energieverbräuche sowie Klima- und Luftschadstoffemissionen errechnet).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150465</xdr:colOff>
      <xdr:row>0</xdr:row>
      <xdr:rowOff>239366</xdr:rowOff>
    </xdr:from>
    <xdr:to>
      <xdr:col>12</xdr:col>
      <xdr:colOff>862769</xdr:colOff>
      <xdr:row>2</xdr:row>
      <xdr:rowOff>13941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50465" y="239366"/>
          <a:ext cx="5903429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Endenergieverbrauch des Güter- und Personenverkehrs* – Index (Prozent %)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6</xdr:col>
      <xdr:colOff>336550</xdr:colOff>
      <xdr:row>1</xdr:row>
      <xdr:rowOff>241300</xdr:rowOff>
    </xdr:from>
    <xdr:to>
      <xdr:col>8</xdr:col>
      <xdr:colOff>450850</xdr:colOff>
      <xdr:row>2</xdr:row>
      <xdr:rowOff>217487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387600" y="501650"/>
          <a:ext cx="1162050" cy="2365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8069</xdr:colOff>
      <xdr:row>1</xdr:row>
      <xdr:rowOff>3483</xdr:rowOff>
    </xdr:from>
    <xdr:to>
      <xdr:col>15</xdr:col>
      <xdr:colOff>585381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30319" y="257483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8069</xdr:colOff>
      <xdr:row>18</xdr:row>
      <xdr:rowOff>433136</xdr:rowOff>
    </xdr:from>
    <xdr:to>
      <xdr:col>15</xdr:col>
      <xdr:colOff>585381</xdr:colOff>
      <xdr:row>18</xdr:row>
      <xdr:rowOff>433136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30319" y="4251074"/>
          <a:ext cx="684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8069</xdr:colOff>
      <xdr:row>19</xdr:row>
      <xdr:rowOff>210371</xdr:rowOff>
    </xdr:from>
    <xdr:to>
      <xdr:col>15</xdr:col>
      <xdr:colOff>585381</xdr:colOff>
      <xdr:row>19</xdr:row>
      <xdr:rowOff>210371</xdr:rowOff>
    </xdr:to>
    <xdr:cxnSp macro="">
      <xdr:nvCxnSpPr>
        <xdr:cNvPr id="17" name="Gerade Verbindung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230319" y="4607746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14654</xdr:colOff>
      <xdr:row>20</xdr:row>
      <xdr:rowOff>217365</xdr:rowOff>
    </xdr:from>
    <xdr:to>
      <xdr:col>9</xdr:col>
      <xdr:colOff>87924</xdr:colOff>
      <xdr:row>20</xdr:row>
      <xdr:rowOff>341921</xdr:rowOff>
    </xdr:to>
    <xdr:sp macro="" textlink="Daten!B8">
      <xdr:nvSpPr>
        <xdr:cNvPr id="16" name="Textfeld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34462" y="5104423"/>
          <a:ext cx="3883270" cy="1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FC77A0E-4164-41EE-ABF8-737846FCFD1B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*** Personenverkehr: Schienenpersonen- und Straßenpersonenverkehr, Luftverkehr Inland (Flugverkehr auf ausgewählten Flughäfen)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14654</xdr:colOff>
      <xdr:row>20</xdr:row>
      <xdr:rowOff>322383</xdr:rowOff>
    </xdr:from>
    <xdr:to>
      <xdr:col>9</xdr:col>
      <xdr:colOff>87924</xdr:colOff>
      <xdr:row>24</xdr:row>
      <xdr:rowOff>51954</xdr:rowOff>
    </xdr:to>
    <xdr:sp macro="" textlink="Daten!B9">
      <xdr:nvSpPr>
        <xdr:cNvPr id="19" name="Textfeld 18">
          <a:extLst>
            <a:ext uri="{FF2B5EF4-FFF2-40B4-BE49-F238E27FC236}">
              <a16:creationId xmlns:a16="http://schemas.microsoft.com/office/drawing/2014/main" id="{02B1AB5A-E949-40BF-9E56-AF38F13D2853}"/>
            </a:ext>
          </a:extLst>
        </xdr:cNvPr>
        <xdr:cNvSpPr txBox="1"/>
      </xdr:nvSpPr>
      <xdr:spPr>
        <a:xfrm>
          <a:off x="231131" y="5162815"/>
          <a:ext cx="3883270" cy="309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9711C9D-EEF0-4AC7-A116-38B281626A19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**** Ziel für den Endenergieverbrauch des Güter- als auch des Personenverkehrs; basiert auf dem Energiekonzept der Bundesregierung (2010) und der Nachhaltigkeitsstrategie der Bundesregierung (2016)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14654</xdr:colOff>
      <xdr:row>20</xdr:row>
      <xdr:rowOff>17096</xdr:rowOff>
    </xdr:from>
    <xdr:to>
      <xdr:col>9</xdr:col>
      <xdr:colOff>87924</xdr:colOff>
      <xdr:row>20</xdr:row>
      <xdr:rowOff>277091</xdr:rowOff>
    </xdr:to>
    <xdr:sp macro="" textlink="Daten!B7">
      <xdr:nvSpPr>
        <xdr:cNvPr id="20" name="Textfeld 19">
          <a:extLst>
            <a:ext uri="{FF2B5EF4-FFF2-40B4-BE49-F238E27FC236}">
              <a16:creationId xmlns:a16="http://schemas.microsoft.com/office/drawing/2014/main" id="{0954B732-49D4-43DD-948E-3A171B03B197}"/>
            </a:ext>
          </a:extLst>
        </xdr:cNvPr>
        <xdr:cNvSpPr txBox="1"/>
      </xdr:nvSpPr>
      <xdr:spPr>
        <a:xfrm>
          <a:off x="231131" y="4857528"/>
          <a:ext cx="3883270" cy="25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C697E3D-CCB1-4A13-AB32-18CD67AF0F29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** Güterverkehr: Binnenschifffahrt, Schienen- und Straßengüterverkehr (schwere Nutzfahrzeuge: Lkw ab 7,5 t Nutzlast, Lastzüge, Sattelzüge)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</xdr:row>
      <xdr:rowOff>173521</xdr:rowOff>
    </xdr:from>
    <xdr:to>
      <xdr:col>15</xdr:col>
      <xdr:colOff>158750</xdr:colOff>
      <xdr:row>20</xdr:row>
      <xdr:rowOff>192050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261938</xdr:colOff>
      <xdr:row>19</xdr:row>
      <xdr:rowOff>239807</xdr:rowOff>
    </xdr:from>
    <xdr:to>
      <xdr:col>14</xdr:col>
      <xdr:colOff>801688</xdr:colOff>
      <xdr:row>20</xdr:row>
      <xdr:rowOff>127122</xdr:rowOff>
    </xdr:to>
    <xdr:sp macro="" textlink="Daten!V5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405313" y="4637182"/>
          <a:ext cx="2659063" cy="30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C651E880-E394-4C9C-828B-A2F7C9461B22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02/2025, TREMOD 6.61d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150464</xdr:colOff>
      <xdr:row>0</xdr:row>
      <xdr:rowOff>239366</xdr:rowOff>
    </xdr:from>
    <xdr:to>
      <xdr:col>14</xdr:col>
      <xdr:colOff>29307</xdr:colOff>
      <xdr:row>2</xdr:row>
      <xdr:rowOff>13941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0464" y="239366"/>
          <a:ext cx="6136035" cy="28746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A8D763A-AE91-467F-BF82-320B5C6DC5E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Final energy consumption of freight and passenger transport* – index (percent %)</a:t>
          </a:fld>
          <a:endParaRPr lang="de-DE" sz="1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6</xdr:col>
      <xdr:colOff>336550</xdr:colOff>
      <xdr:row>1</xdr:row>
      <xdr:rowOff>241300</xdr:rowOff>
    </xdr:from>
    <xdr:to>
      <xdr:col>8</xdr:col>
      <xdr:colOff>450850</xdr:colOff>
      <xdr:row>2</xdr:row>
      <xdr:rowOff>217487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384425" y="498475"/>
          <a:ext cx="1162050" cy="23336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7912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807849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30537" y="257483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434969</xdr:rowOff>
    </xdr:from>
    <xdr:to>
      <xdr:col>14</xdr:col>
      <xdr:colOff>807847</xdr:colOff>
      <xdr:row>18</xdr:row>
      <xdr:rowOff>434969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30535" y="4252907"/>
          <a:ext cx="684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7912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0184672" y="893300"/>
          <a:ext cx="0" cy="354586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435636" y="893312"/>
          <a:ext cx="0" cy="354586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810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8069</xdr:colOff>
      <xdr:row>19</xdr:row>
      <xdr:rowOff>214037</xdr:rowOff>
    </xdr:from>
    <xdr:to>
      <xdr:col>14</xdr:col>
      <xdr:colOff>807631</xdr:colOff>
      <xdr:row>19</xdr:row>
      <xdr:rowOff>214037</xdr:rowOff>
    </xdr:to>
    <xdr:cxnSp macro="">
      <xdr:nvCxnSpPr>
        <xdr:cNvPr id="14" name="Gerade Verbindung 1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230319" y="4611412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369399</xdr:colOff>
      <xdr:row>18</xdr:row>
      <xdr:rowOff>128222</xdr:rowOff>
    </xdr:from>
    <xdr:to>
      <xdr:col>14</xdr:col>
      <xdr:colOff>705134</xdr:colOff>
      <xdr:row>18</xdr:row>
      <xdr:rowOff>250721</xdr:rowOff>
    </xdr:to>
    <xdr:sp macro="" textlink="">
      <xdr:nvSpPr>
        <xdr:cNvPr id="18" name="Textfeld 2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6632087" y="3946160"/>
          <a:ext cx="335735" cy="122499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endParaRPr lang="de-DE" sz="8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17</xdr:col>
      <xdr:colOff>1</xdr:colOff>
      <xdr:row>18</xdr:row>
      <xdr:rowOff>269874</xdr:rowOff>
    </xdr:from>
    <xdr:to>
      <xdr:col>26</xdr:col>
      <xdr:colOff>7940</xdr:colOff>
      <xdr:row>18</xdr:row>
      <xdr:rowOff>573331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7707314" y="4087812"/>
          <a:ext cx="5794376" cy="303457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werden nicht automatisch aktualisiert.</a:t>
          </a:r>
        </a:p>
      </xdr:txBody>
    </xdr:sp>
    <xdr:clientData/>
  </xdr:twoCellAnchor>
  <xdr:twoCellAnchor editAs="absolute">
    <xdr:from>
      <xdr:col>1</xdr:col>
      <xdr:colOff>7326</xdr:colOff>
      <xdr:row>19</xdr:row>
      <xdr:rowOff>235073</xdr:rowOff>
    </xdr:from>
    <xdr:to>
      <xdr:col>8</xdr:col>
      <xdr:colOff>893885</xdr:colOff>
      <xdr:row>20</xdr:row>
      <xdr:rowOff>49332</xdr:rowOff>
    </xdr:to>
    <xdr:sp macro="" textlink="Daten!B10">
      <xdr:nvSpPr>
        <xdr:cNvPr id="21" name="Textfeld 20">
          <a:extLst>
            <a:ext uri="{FF2B5EF4-FFF2-40B4-BE49-F238E27FC236}">
              <a16:creationId xmlns:a16="http://schemas.microsoft.com/office/drawing/2014/main" id="{8A2EA5A0-A94B-4B93-BCC9-C01A7623A63A}"/>
            </a:ext>
          </a:extLst>
        </xdr:cNvPr>
        <xdr:cNvSpPr txBox="1"/>
      </xdr:nvSpPr>
      <xdr:spPr>
        <a:xfrm>
          <a:off x="229576" y="4632448"/>
          <a:ext cx="3759934" cy="234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E3A68965-AD6C-4CF6-A07F-E3B671BA0E87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 For this indicator transport performance and mileage are the basis to calculate energy consumption and greenhouse gas and air pollutant emissions.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20</xdr:row>
      <xdr:rowOff>222125</xdr:rowOff>
    </xdr:from>
    <xdr:to>
      <xdr:col>8</xdr:col>
      <xdr:colOff>893885</xdr:colOff>
      <xdr:row>20</xdr:row>
      <xdr:rowOff>346681</xdr:rowOff>
    </xdr:to>
    <xdr:sp macro="" textlink="Daten!B12">
      <xdr:nvSpPr>
        <xdr:cNvPr id="22" name="Textfeld 21">
          <a:extLst>
            <a:ext uri="{FF2B5EF4-FFF2-40B4-BE49-F238E27FC236}">
              <a16:creationId xmlns:a16="http://schemas.microsoft.com/office/drawing/2014/main" id="{190643D1-177A-4CBC-ADB1-4DD57333432B}"/>
            </a:ext>
          </a:extLst>
        </xdr:cNvPr>
        <xdr:cNvSpPr txBox="1"/>
      </xdr:nvSpPr>
      <xdr:spPr>
        <a:xfrm>
          <a:off x="227134" y="5109183"/>
          <a:ext cx="3766039" cy="1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E40DDBF-5E8B-4F6E-A91D-40AEF97C7959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Passenger transport: rail, road transport, national air transport (commercial flights selected airports)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20</xdr:row>
      <xdr:rowOff>327143</xdr:rowOff>
    </xdr:from>
    <xdr:to>
      <xdr:col>8</xdr:col>
      <xdr:colOff>893885</xdr:colOff>
      <xdr:row>20</xdr:row>
      <xdr:rowOff>554279</xdr:rowOff>
    </xdr:to>
    <xdr:sp macro="" textlink="Daten!B13">
      <xdr:nvSpPr>
        <xdr:cNvPr id="23" name="Textfeld 22">
          <a:extLst>
            <a:ext uri="{FF2B5EF4-FFF2-40B4-BE49-F238E27FC236}">
              <a16:creationId xmlns:a16="http://schemas.microsoft.com/office/drawing/2014/main" id="{B6A8E5ED-9B00-42F6-9BF3-06833DD4BC5B}"/>
            </a:ext>
          </a:extLst>
        </xdr:cNvPr>
        <xdr:cNvSpPr txBox="1"/>
      </xdr:nvSpPr>
      <xdr:spPr>
        <a:xfrm>
          <a:off x="229576" y="5145206"/>
          <a:ext cx="3759934" cy="227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26CE5F6-FD9A-47CA-9B11-B598ABFF0F2D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**** Target for final energy consumption freight transport and passenger transport: based on the Energy Concept of the Federal Government (2010) and the German Sustainable Development Strategy (2016)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20</xdr:row>
      <xdr:rowOff>21856</xdr:rowOff>
    </xdr:from>
    <xdr:to>
      <xdr:col>8</xdr:col>
      <xdr:colOff>827943</xdr:colOff>
      <xdr:row>20</xdr:row>
      <xdr:rowOff>241663</xdr:rowOff>
    </xdr:to>
    <xdr:sp macro="" textlink="Daten!B11">
      <xdr:nvSpPr>
        <xdr:cNvPr id="24" name="Textfeld 23">
          <a:extLst>
            <a:ext uri="{FF2B5EF4-FFF2-40B4-BE49-F238E27FC236}">
              <a16:creationId xmlns:a16="http://schemas.microsoft.com/office/drawing/2014/main" id="{8B4065F8-1F1F-4777-A6A3-392842ED686A}"/>
            </a:ext>
          </a:extLst>
        </xdr:cNvPr>
        <xdr:cNvSpPr txBox="1"/>
      </xdr:nvSpPr>
      <xdr:spPr>
        <a:xfrm>
          <a:off x="227134" y="4908914"/>
          <a:ext cx="3700097" cy="219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154B920-1B83-4E2A-B518-0DA4BB9B7F9E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** Freight transport: inland waterways, rail and road freight transport (heavy commercial vehicles: trucks from 7.5 t payload, road trains, semitrailers)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0.91052</cdr:x>
      <cdr:y>0.36018</cdr:y>
    </cdr:from>
    <cdr:to>
      <cdr:x>0.97309</cdr:x>
      <cdr:y>0.40002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575720" y="1656536"/>
          <a:ext cx="451878" cy="18323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80 - 85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A3A77-E2C6-45D6-BF97-0506B9126BED}">
  <dimension ref="A1:M83"/>
  <sheetViews>
    <sheetView topLeftCell="B65" workbookViewId="0">
      <selection activeCell="B67" sqref="A67:XFD88"/>
    </sheetView>
  </sheetViews>
  <sheetFormatPr baseColWidth="10" defaultRowHeight="12.75" x14ac:dyDescent="0.2"/>
  <cols>
    <col min="1" max="1" width="15.140625" customWidth="1"/>
    <col min="5" max="5" width="19.5703125" customWidth="1"/>
    <col min="6" max="6" width="19.28515625" customWidth="1"/>
    <col min="7" max="7" width="19.7109375" customWidth="1"/>
    <col min="8" max="8" width="11.5703125" customWidth="1"/>
    <col min="9" max="9" width="21.5703125" customWidth="1"/>
    <col min="10" max="10" width="4.140625" customWidth="1"/>
    <col min="12" max="12" width="21.28515625" customWidth="1"/>
    <col min="13" max="13" width="22.42578125" customWidth="1"/>
    <col min="14" max="14" width="17.85546875" customWidth="1"/>
    <col min="16" max="16" width="19.7109375" customWidth="1"/>
  </cols>
  <sheetData>
    <row r="1" spans="1:13" x14ac:dyDescent="0.2">
      <c r="A1" s="81" t="s">
        <v>50</v>
      </c>
      <c r="B1" s="82"/>
    </row>
    <row r="2" spans="1:13" x14ac:dyDescent="0.2">
      <c r="E2" s="96" t="s">
        <v>39</v>
      </c>
      <c r="F2" t="s">
        <v>27</v>
      </c>
      <c r="G2" t="s">
        <v>28</v>
      </c>
      <c r="M2" t="s">
        <v>51</v>
      </c>
    </row>
    <row r="3" spans="1:13" x14ac:dyDescent="0.2">
      <c r="A3" s="75" t="s">
        <v>29</v>
      </c>
      <c r="B3" s="75" t="s">
        <v>30</v>
      </c>
      <c r="C3" s="75" t="s">
        <v>14</v>
      </c>
      <c r="D3" s="75" t="s">
        <v>31</v>
      </c>
      <c r="E3" s="75" t="s">
        <v>16</v>
      </c>
      <c r="F3" s="75" t="s">
        <v>16</v>
      </c>
      <c r="G3" s="75" t="s">
        <v>16</v>
      </c>
      <c r="I3" s="75" t="s">
        <v>32</v>
      </c>
      <c r="K3" s="75" t="s">
        <v>33</v>
      </c>
    </row>
    <row r="4" spans="1:13" ht="15" customHeight="1" x14ac:dyDescent="0.2">
      <c r="A4" s="86" t="s">
        <v>45</v>
      </c>
      <c r="B4" s="96">
        <v>2005</v>
      </c>
      <c r="C4" s="96" t="s">
        <v>15</v>
      </c>
      <c r="D4" s="96" t="s">
        <v>17</v>
      </c>
      <c r="E4" s="80">
        <v>550358772582.97559</v>
      </c>
      <c r="F4" s="85">
        <v>19259305730.15625</v>
      </c>
      <c r="G4" s="85">
        <v>23823052135.981796</v>
      </c>
      <c r="H4" s="96"/>
      <c r="I4" s="80">
        <f>E4+F4+G4</f>
        <v>593441130449.11365</v>
      </c>
      <c r="J4" s="96"/>
      <c r="K4" s="101">
        <v>100</v>
      </c>
      <c r="M4" s="76">
        <f>I4+I25</f>
        <v>2226989471494.0586</v>
      </c>
    </row>
    <row r="5" spans="1:13" ht="15" customHeight="1" x14ac:dyDescent="0.2">
      <c r="A5" s="86" t="s">
        <v>45</v>
      </c>
      <c r="B5" s="96">
        <v>2006</v>
      </c>
      <c r="C5" s="96" t="s">
        <v>15</v>
      </c>
      <c r="D5" s="96" t="s">
        <v>17</v>
      </c>
      <c r="E5" s="80">
        <v>580041551566.29907</v>
      </c>
      <c r="F5" s="85">
        <v>19883901970.546875</v>
      </c>
      <c r="G5" s="85">
        <v>23425929977.781319</v>
      </c>
      <c r="H5" s="96"/>
      <c r="I5" s="80">
        <f t="shared" ref="I5:I22" si="0">E5+F5+G5</f>
        <v>623351383514.62732</v>
      </c>
      <c r="J5" s="96"/>
      <c r="K5" s="101">
        <f>I5/$I$4*100</f>
        <v>105.04013819245688</v>
      </c>
      <c r="M5" s="76">
        <f t="shared" ref="M5:M22" si="1">I5+I26</f>
        <v>2262986169824.8076</v>
      </c>
    </row>
    <row r="6" spans="1:13" ht="15" customHeight="1" x14ac:dyDescent="0.2">
      <c r="A6" s="86" t="s">
        <v>45</v>
      </c>
      <c r="B6" s="96">
        <v>2007</v>
      </c>
      <c r="C6" s="96" t="s">
        <v>15</v>
      </c>
      <c r="D6" s="96" t="s">
        <v>17</v>
      </c>
      <c r="E6" s="80">
        <v>598906709661.44788</v>
      </c>
      <c r="F6" s="85">
        <v>20003449325.390625</v>
      </c>
      <c r="G6" s="85">
        <v>23338666278.078941</v>
      </c>
      <c r="H6" s="96"/>
      <c r="I6" s="80">
        <f t="shared" si="0"/>
        <v>642248825264.91748</v>
      </c>
      <c r="J6" s="96"/>
      <c r="K6" s="101">
        <f t="shared" ref="K6:K19" si="2">I6/$I$4*100</f>
        <v>108.22452174470388</v>
      </c>
      <c r="M6" s="76">
        <f t="shared" si="1"/>
        <v>2283644066065.9199</v>
      </c>
    </row>
    <row r="7" spans="1:13" ht="15" customHeight="1" x14ac:dyDescent="0.2">
      <c r="A7" s="86" t="s">
        <v>45</v>
      </c>
      <c r="B7" s="96">
        <v>2008</v>
      </c>
      <c r="C7" s="96" t="s">
        <v>15</v>
      </c>
      <c r="D7" s="96" t="s">
        <v>17</v>
      </c>
      <c r="E7" s="80">
        <v>586492685672.13379</v>
      </c>
      <c r="F7" s="85">
        <v>19674975360.234375</v>
      </c>
      <c r="G7" s="85">
        <v>22745882435.835583</v>
      </c>
      <c r="H7" s="96"/>
      <c r="I7" s="80">
        <f t="shared" si="0"/>
        <v>628913543468.20374</v>
      </c>
      <c r="J7" s="96"/>
      <c r="K7" s="101">
        <f t="shared" si="2"/>
        <v>105.97741059711258</v>
      </c>
      <c r="M7" s="76">
        <f t="shared" si="1"/>
        <v>2252284397674.0068</v>
      </c>
    </row>
    <row r="8" spans="1:13" ht="15" customHeight="1" x14ac:dyDescent="0.2">
      <c r="A8" s="86" t="s">
        <v>45</v>
      </c>
      <c r="B8" s="96">
        <v>2009</v>
      </c>
      <c r="C8" s="96" t="s">
        <v>15</v>
      </c>
      <c r="D8" s="96" t="s">
        <v>17</v>
      </c>
      <c r="E8" s="80">
        <v>533068857217.07404</v>
      </c>
      <c r="F8" s="85">
        <v>16011412907.34375</v>
      </c>
      <c r="G8" s="85">
        <v>19395413612.348488</v>
      </c>
      <c r="H8" s="96"/>
      <c r="I8" s="80">
        <f t="shared" si="0"/>
        <v>568475683736.76624</v>
      </c>
      <c r="J8" s="96"/>
      <c r="K8" s="101">
        <f t="shared" si="2"/>
        <v>95.793104752706697</v>
      </c>
      <c r="M8" s="76">
        <f t="shared" si="1"/>
        <v>2211100286280.1035</v>
      </c>
    </row>
    <row r="9" spans="1:13" ht="15" customHeight="1" x14ac:dyDescent="0.2">
      <c r="A9" s="86" t="s">
        <v>45</v>
      </c>
      <c r="B9" s="96">
        <v>2010</v>
      </c>
      <c r="C9" s="96" t="s">
        <v>15</v>
      </c>
      <c r="D9" s="96" t="s">
        <v>17</v>
      </c>
      <c r="E9" s="80">
        <v>551933856251.99109</v>
      </c>
      <c r="F9" s="85">
        <v>18090457534.453125</v>
      </c>
      <c r="G9" s="85">
        <v>21415872906.936211</v>
      </c>
      <c r="H9" s="96"/>
      <c r="I9" s="80">
        <f t="shared" si="0"/>
        <v>591440186693.38037</v>
      </c>
      <c r="J9" s="96"/>
      <c r="K9" s="101">
        <f t="shared" si="2"/>
        <v>99.662823546757039</v>
      </c>
      <c r="M9" s="76">
        <f t="shared" si="1"/>
        <v>2232776527470.6855</v>
      </c>
    </row>
    <row r="10" spans="1:13" ht="15" customHeight="1" x14ac:dyDescent="0.2">
      <c r="A10" s="86" t="s">
        <v>45</v>
      </c>
      <c r="B10" s="96">
        <v>2011</v>
      </c>
      <c r="C10" s="96" t="s">
        <v>15</v>
      </c>
      <c r="D10" s="96" t="s">
        <v>17</v>
      </c>
      <c r="E10" s="80">
        <v>563328330355.84058</v>
      </c>
      <c r="F10" s="85">
        <v>18428805369.84375</v>
      </c>
      <c r="G10" s="85">
        <v>20403413198.674267</v>
      </c>
      <c r="H10" s="96"/>
      <c r="I10" s="80">
        <f t="shared" si="0"/>
        <v>602160548924.35864</v>
      </c>
      <c r="J10" s="96"/>
      <c r="K10" s="101">
        <f t="shared" si="2"/>
        <v>101.46929796872122</v>
      </c>
      <c r="M10" s="76">
        <f t="shared" si="1"/>
        <v>2256018755595.0322</v>
      </c>
    </row>
    <row r="11" spans="1:13" ht="15" customHeight="1" x14ac:dyDescent="0.2">
      <c r="A11" s="86" t="s">
        <v>45</v>
      </c>
      <c r="B11" s="96">
        <v>2012</v>
      </c>
      <c r="C11" s="96" t="s">
        <v>15</v>
      </c>
      <c r="D11" s="96" t="s">
        <v>17</v>
      </c>
      <c r="E11" s="80">
        <v>554008903566.48486</v>
      </c>
      <c r="F11" s="85">
        <v>17764359933.984375</v>
      </c>
      <c r="G11" s="85">
        <v>19673100718.702866</v>
      </c>
      <c r="H11" s="96"/>
      <c r="I11" s="80">
        <f t="shared" si="0"/>
        <v>591446364219.17212</v>
      </c>
      <c r="J11" s="96"/>
      <c r="K11" s="101">
        <f t="shared" si="2"/>
        <v>99.663864513665928</v>
      </c>
      <c r="M11" s="76">
        <f t="shared" si="1"/>
        <v>2233616861011.6348</v>
      </c>
    </row>
    <row r="12" spans="1:13" ht="15" customHeight="1" x14ac:dyDescent="0.2">
      <c r="A12" s="86" t="s">
        <v>45</v>
      </c>
      <c r="B12" s="96">
        <v>2013</v>
      </c>
      <c r="C12" s="96" t="s">
        <v>15</v>
      </c>
      <c r="D12" s="96" t="s">
        <v>17</v>
      </c>
      <c r="E12" s="80">
        <v>560762526686.49744</v>
      </c>
      <c r="F12" s="85">
        <v>18298642393.125</v>
      </c>
      <c r="G12" s="85">
        <v>19863037173.114826</v>
      </c>
      <c r="H12" s="96"/>
      <c r="I12" s="80">
        <f t="shared" si="0"/>
        <v>598924206252.7373</v>
      </c>
      <c r="J12" s="96"/>
      <c r="K12" s="101">
        <f t="shared" si="2"/>
        <v>100.92394603647949</v>
      </c>
      <c r="M12" s="76">
        <f t="shared" si="1"/>
        <v>2241147395753.8247</v>
      </c>
    </row>
    <row r="13" spans="1:13" ht="15" customHeight="1" x14ac:dyDescent="0.2">
      <c r="A13" s="86" t="s">
        <v>45</v>
      </c>
      <c r="B13" s="96">
        <v>2014</v>
      </c>
      <c r="C13" s="96" t="s">
        <v>15</v>
      </c>
      <c r="D13" s="96" t="s">
        <v>17</v>
      </c>
      <c r="E13" s="80">
        <v>572173876018.27173</v>
      </c>
      <c r="F13" s="85">
        <v>17492794813.193359</v>
      </c>
      <c r="G13" s="85">
        <v>19860842089.473412</v>
      </c>
      <c r="H13" s="96"/>
      <c r="I13" s="80">
        <f t="shared" si="0"/>
        <v>609527512920.93848</v>
      </c>
      <c r="J13" s="96"/>
      <c r="K13" s="101">
        <f t="shared" si="2"/>
        <v>102.71069557643413</v>
      </c>
      <c r="M13" s="76">
        <f t="shared" si="1"/>
        <v>2267910939657.5547</v>
      </c>
    </row>
    <row r="14" spans="1:13" ht="15" customHeight="1" x14ac:dyDescent="0.2">
      <c r="A14" s="86" t="s">
        <v>45</v>
      </c>
      <c r="B14" s="96">
        <v>2015</v>
      </c>
      <c r="C14" s="96" t="s">
        <v>15</v>
      </c>
      <c r="D14" s="96" t="s">
        <v>17</v>
      </c>
      <c r="E14" s="80">
        <v>582172587714.03748</v>
      </c>
      <c r="F14" s="85">
        <v>18090467410.820313</v>
      </c>
      <c r="G14" s="85">
        <v>19451338865.894577</v>
      </c>
      <c r="H14" s="96"/>
      <c r="I14" s="80">
        <f t="shared" si="0"/>
        <v>619714393990.75232</v>
      </c>
      <c r="J14" s="96"/>
      <c r="K14" s="101">
        <f t="shared" si="2"/>
        <v>104.42727377553949</v>
      </c>
      <c r="M14" s="76">
        <f t="shared" si="1"/>
        <v>2289590676586.6187</v>
      </c>
    </row>
    <row r="15" spans="1:13" ht="15" customHeight="1" x14ac:dyDescent="0.2">
      <c r="A15" s="86" t="s">
        <v>45</v>
      </c>
      <c r="B15" s="96">
        <v>2016</v>
      </c>
      <c r="C15" s="96" t="s">
        <v>15</v>
      </c>
      <c r="D15" s="96" t="s">
        <v>17</v>
      </c>
      <c r="E15" s="80">
        <v>593716861061.94336</v>
      </c>
      <c r="F15" s="85">
        <v>20229461231.8125</v>
      </c>
      <c r="G15" s="85">
        <v>18372216512.915836</v>
      </c>
      <c r="H15" s="96"/>
      <c r="I15" s="80">
        <f t="shared" si="0"/>
        <v>632318538806.67175</v>
      </c>
      <c r="J15" s="96"/>
      <c r="K15" s="101">
        <f t="shared" si="2"/>
        <v>106.55118197286659</v>
      </c>
      <c r="M15" s="76">
        <f t="shared" si="1"/>
        <v>2317814727384.0508</v>
      </c>
    </row>
    <row r="16" spans="1:13" ht="15" customHeight="1" x14ac:dyDescent="0.2">
      <c r="A16" s="86" t="s">
        <v>45</v>
      </c>
      <c r="B16" s="96">
        <v>2017</v>
      </c>
      <c r="C16" s="96" t="s">
        <v>15</v>
      </c>
      <c r="D16" s="96" t="s">
        <v>17</v>
      </c>
      <c r="E16" s="80">
        <v>608987455420.12402</v>
      </c>
      <c r="F16" s="85">
        <v>20119253074.640625</v>
      </c>
      <c r="G16" s="85">
        <v>19162452994.572617</v>
      </c>
      <c r="H16" s="96"/>
      <c r="I16" s="80">
        <f t="shared" si="0"/>
        <v>648269161489.33728</v>
      </c>
      <c r="J16" s="96"/>
      <c r="K16" s="101">
        <f t="shared" si="2"/>
        <v>109.23900084221158</v>
      </c>
      <c r="M16" s="76">
        <f t="shared" si="1"/>
        <v>2344523129965.0015</v>
      </c>
    </row>
    <row r="17" spans="1:13" ht="15" customHeight="1" x14ac:dyDescent="0.2">
      <c r="A17" s="86" t="s">
        <v>45</v>
      </c>
      <c r="B17" s="96">
        <v>2018</v>
      </c>
      <c r="C17" s="96" t="s">
        <v>15</v>
      </c>
      <c r="D17" s="96" t="s">
        <v>17</v>
      </c>
      <c r="E17" s="80">
        <v>622535218292.01855</v>
      </c>
      <c r="F17" s="85">
        <v>19573217803.359375</v>
      </c>
      <c r="G17" s="85">
        <v>16920539318.260983</v>
      </c>
      <c r="H17" s="96"/>
      <c r="I17" s="80">
        <f t="shared" si="0"/>
        <v>659028975413.63892</v>
      </c>
      <c r="J17" s="96"/>
      <c r="K17" s="101">
        <f t="shared" si="2"/>
        <v>111.05212321816802</v>
      </c>
      <c r="M17" s="76">
        <f t="shared" si="1"/>
        <v>2353106866479.5313</v>
      </c>
    </row>
    <row r="18" spans="1:13" ht="15" customHeight="1" x14ac:dyDescent="0.2">
      <c r="A18" s="86" t="s">
        <v>45</v>
      </c>
      <c r="B18" s="96">
        <v>2019</v>
      </c>
      <c r="C18" s="96" t="s">
        <v>15</v>
      </c>
      <c r="D18" s="96" t="s">
        <v>17</v>
      </c>
      <c r="E18" s="80">
        <v>615842983528.52075</v>
      </c>
      <c r="F18" s="85">
        <v>19439622583.6875</v>
      </c>
      <c r="G18" s="85">
        <v>16820023420.873013</v>
      </c>
      <c r="H18" s="96">
        <f>I18/I4*100</f>
        <v>109.88497360126908</v>
      </c>
      <c r="I18" s="80">
        <f t="shared" si="0"/>
        <v>652102629533.0813</v>
      </c>
      <c r="J18" s="96"/>
      <c r="K18" s="101">
        <f t="shared" si="2"/>
        <v>109.88497360126908</v>
      </c>
      <c r="M18" s="76">
        <f t="shared" si="1"/>
        <v>2355228056276.5762</v>
      </c>
    </row>
    <row r="19" spans="1:13" ht="15" customHeight="1" x14ac:dyDescent="0.2">
      <c r="A19" s="97" t="s">
        <v>45</v>
      </c>
      <c r="B19" s="96">
        <v>2020</v>
      </c>
      <c r="C19" s="96" t="s">
        <v>15</v>
      </c>
      <c r="D19" s="96" t="s">
        <v>17</v>
      </c>
      <c r="E19" s="80">
        <v>602384192750.95862</v>
      </c>
      <c r="F19" s="85">
        <v>17311834591.828125</v>
      </c>
      <c r="G19" s="85">
        <v>16038856322.511703</v>
      </c>
      <c r="H19" s="96"/>
      <c r="I19" s="80">
        <f t="shared" si="0"/>
        <v>635734883665.29846</v>
      </c>
      <c r="J19" s="96"/>
      <c r="K19" s="101">
        <f t="shared" si="2"/>
        <v>107.12686584163404</v>
      </c>
      <c r="M19" s="76">
        <f t="shared" si="1"/>
        <v>2077099287235.3208</v>
      </c>
    </row>
    <row r="20" spans="1:13" ht="15" customHeight="1" x14ac:dyDescent="0.2">
      <c r="A20" s="97" t="s">
        <v>45</v>
      </c>
      <c r="B20" s="96">
        <v>2021</v>
      </c>
      <c r="C20" s="96" t="s">
        <v>15</v>
      </c>
      <c r="D20" s="96" t="s">
        <v>17</v>
      </c>
      <c r="E20" s="80">
        <v>616590803489.00244</v>
      </c>
      <c r="F20" s="85">
        <v>18676726562.484375</v>
      </c>
      <c r="G20" s="85">
        <v>16708753930.727867</v>
      </c>
      <c r="H20" s="96"/>
      <c r="I20" s="80">
        <f>E20+F20+G20</f>
        <v>651976283982.21472</v>
      </c>
      <c r="J20" s="96"/>
      <c r="K20" s="101">
        <f>I20/$I$4*100</f>
        <v>109.86368327534055</v>
      </c>
      <c r="M20" s="76">
        <f t="shared" si="1"/>
        <v>2100439297599.0386</v>
      </c>
    </row>
    <row r="21" spans="1:13" ht="15" customHeight="1" x14ac:dyDescent="0.2">
      <c r="A21" s="89" t="s">
        <v>45</v>
      </c>
      <c r="B21" s="96">
        <v>2022</v>
      </c>
      <c r="C21" s="96" t="s">
        <v>15</v>
      </c>
      <c r="D21" s="96" t="s">
        <v>17</v>
      </c>
      <c r="E21" s="80">
        <v>604834338842.57422</v>
      </c>
      <c r="F21" s="85">
        <v>18487190034.714844</v>
      </c>
      <c r="G21" s="85">
        <v>16193645484.852289</v>
      </c>
      <c r="H21" s="96"/>
      <c r="I21" s="80">
        <f t="shared" si="0"/>
        <v>639515174362.14136</v>
      </c>
      <c r="J21" s="96"/>
      <c r="K21" s="101">
        <f>I21/$I$4*100</f>
        <v>107.763877754506</v>
      </c>
      <c r="M21" s="76">
        <f t="shared" si="1"/>
        <v>2099806520509.5339</v>
      </c>
    </row>
    <row r="22" spans="1:13" ht="15.75" customHeight="1" x14ac:dyDescent="0.2">
      <c r="B22" s="83">
        <v>2023</v>
      </c>
      <c r="C22" s="83" t="s">
        <v>15</v>
      </c>
      <c r="D22" s="83" t="s">
        <v>17</v>
      </c>
      <c r="E22" s="88">
        <v>572574541563.60693</v>
      </c>
      <c r="F22" s="87">
        <v>17895302709.767578</v>
      </c>
      <c r="G22" s="87">
        <v>14347587379.255291</v>
      </c>
      <c r="H22" s="83"/>
      <c r="I22" s="88">
        <f t="shared" si="0"/>
        <v>604817431652.62976</v>
      </c>
      <c r="J22" s="83"/>
      <c r="K22" s="90">
        <f>I22/$I$4*100</f>
        <v>101.91700585278048</v>
      </c>
      <c r="M22" s="76">
        <f t="shared" si="1"/>
        <v>2073801699896.1353</v>
      </c>
    </row>
    <row r="23" spans="1:13" x14ac:dyDescent="0.2">
      <c r="E23" s="102" t="s">
        <v>46</v>
      </c>
      <c r="F23" t="s">
        <v>34</v>
      </c>
      <c r="G23" s="103" t="s">
        <v>40</v>
      </c>
      <c r="K23" s="77"/>
    </row>
    <row r="24" spans="1:13" x14ac:dyDescent="0.2">
      <c r="A24" s="75" t="s">
        <v>29</v>
      </c>
      <c r="B24" s="75" t="s">
        <v>30</v>
      </c>
      <c r="C24" s="75" t="s">
        <v>14</v>
      </c>
      <c r="D24" s="75" t="s">
        <v>31</v>
      </c>
      <c r="E24" s="75" t="s">
        <v>16</v>
      </c>
      <c r="F24" s="75" t="s">
        <v>16</v>
      </c>
      <c r="G24" s="79" t="s">
        <v>16</v>
      </c>
      <c r="I24" s="75" t="s">
        <v>32</v>
      </c>
      <c r="J24" s="79"/>
      <c r="K24" s="78" t="s">
        <v>33</v>
      </c>
    </row>
    <row r="25" spans="1:13" ht="15" customHeight="1" x14ac:dyDescent="0.2">
      <c r="A25" s="86" t="s">
        <v>45</v>
      </c>
      <c r="B25" s="96">
        <v>2005</v>
      </c>
      <c r="C25" s="96" t="s">
        <v>15</v>
      </c>
      <c r="D25" s="96" t="s">
        <v>18</v>
      </c>
      <c r="E25" s="85">
        <v>1561739820300.4058</v>
      </c>
      <c r="F25" s="85">
        <v>45478979141.835938</v>
      </c>
      <c r="G25" s="85">
        <v>26329541602.703289</v>
      </c>
      <c r="H25" s="96"/>
      <c r="I25" s="80">
        <f>SUM(E25:G25)</f>
        <v>1633548341044.9451</v>
      </c>
      <c r="J25" s="98"/>
      <c r="K25" s="105">
        <v>100</v>
      </c>
      <c r="M25" s="99"/>
    </row>
    <row r="26" spans="1:13" ht="15" customHeight="1" x14ac:dyDescent="0.2">
      <c r="A26" s="86" t="s">
        <v>45</v>
      </c>
      <c r="B26" s="96">
        <v>2006</v>
      </c>
      <c r="C26" s="96" t="s">
        <v>15</v>
      </c>
      <c r="D26" s="96" t="s">
        <v>18</v>
      </c>
      <c r="E26" s="85">
        <v>1568169710597.6116</v>
      </c>
      <c r="F26" s="85">
        <v>44399188072.03125</v>
      </c>
      <c r="G26" s="85">
        <v>27065887640.537506</v>
      </c>
      <c r="H26" s="96"/>
      <c r="I26" s="80">
        <f t="shared" ref="I26:I41" si="3">SUM(E26:G26)</f>
        <v>1639634786310.1804</v>
      </c>
      <c r="J26" s="98"/>
      <c r="K26" s="105">
        <f>I26/$I$25*100</f>
        <v>100.37259045920501</v>
      </c>
      <c r="M26" s="99"/>
    </row>
    <row r="27" spans="1:13" ht="15" customHeight="1" x14ac:dyDescent="0.2">
      <c r="A27" s="86" t="s">
        <v>45</v>
      </c>
      <c r="B27" s="96">
        <v>2007</v>
      </c>
      <c r="C27" s="96" t="s">
        <v>15</v>
      </c>
      <c r="D27" s="96" t="s">
        <v>18</v>
      </c>
      <c r="E27" s="85">
        <v>1570141022649.2661</v>
      </c>
      <c r="F27" s="85">
        <v>43445623816.582031</v>
      </c>
      <c r="G27" s="85">
        <v>27808594335.154137</v>
      </c>
      <c r="H27" s="96"/>
      <c r="I27" s="80">
        <f t="shared" si="3"/>
        <v>1641395240801.0022</v>
      </c>
      <c r="J27" s="98"/>
      <c r="K27" s="105">
        <f t="shared" ref="K27:K41" si="4">I27/$I$25*100</f>
        <v>100.48035920082032</v>
      </c>
      <c r="M27" s="99"/>
    </row>
    <row r="28" spans="1:13" ht="15" customHeight="1" x14ac:dyDescent="0.2">
      <c r="A28" s="86" t="s">
        <v>45</v>
      </c>
      <c r="B28" s="96">
        <v>2008</v>
      </c>
      <c r="C28" s="96" t="s">
        <v>15</v>
      </c>
      <c r="D28" s="96" t="s">
        <v>18</v>
      </c>
      <c r="E28" s="85">
        <v>1551241296105.2751</v>
      </c>
      <c r="F28" s="85">
        <v>44163607212.685547</v>
      </c>
      <c r="G28" s="85">
        <v>27965950887.842438</v>
      </c>
      <c r="H28" s="96"/>
      <c r="I28" s="80">
        <f t="shared" si="3"/>
        <v>1623370854205.8032</v>
      </c>
      <c r="J28" s="98"/>
      <c r="K28" s="105">
        <f t="shared" si="4"/>
        <v>99.376970574826601</v>
      </c>
      <c r="M28" s="99"/>
    </row>
    <row r="29" spans="1:13" ht="15" customHeight="1" x14ac:dyDescent="0.2">
      <c r="A29" s="86" t="s">
        <v>45</v>
      </c>
      <c r="B29" s="96">
        <v>2009</v>
      </c>
      <c r="C29" s="96" t="s">
        <v>15</v>
      </c>
      <c r="D29" s="96" t="s">
        <v>18</v>
      </c>
      <c r="E29" s="85">
        <v>1571985790058.7678</v>
      </c>
      <c r="F29" s="85">
        <v>44181452955.029297</v>
      </c>
      <c r="G29" s="85">
        <v>26457359529.540024</v>
      </c>
      <c r="H29" s="96"/>
      <c r="I29" s="80">
        <f t="shared" si="3"/>
        <v>1642624602543.3372</v>
      </c>
      <c r="J29" s="98"/>
      <c r="K29" s="105">
        <f t="shared" si="4"/>
        <v>100.55561633961725</v>
      </c>
      <c r="M29" s="99"/>
    </row>
    <row r="30" spans="1:13" ht="15" customHeight="1" x14ac:dyDescent="0.2">
      <c r="A30" s="86" t="s">
        <v>45</v>
      </c>
      <c r="B30" s="96">
        <v>2010</v>
      </c>
      <c r="C30" s="96" t="s">
        <v>15</v>
      </c>
      <c r="D30" s="96" t="s">
        <v>18</v>
      </c>
      <c r="E30" s="85">
        <v>1571251204696.627</v>
      </c>
      <c r="F30" s="85">
        <v>43630534345.605469</v>
      </c>
      <c r="G30" s="85">
        <v>26454601735.072418</v>
      </c>
      <c r="H30" s="96"/>
      <c r="I30" s="80">
        <f t="shared" si="3"/>
        <v>1641336340777.3049</v>
      </c>
      <c r="J30" s="98"/>
      <c r="K30" s="105">
        <f t="shared" si="4"/>
        <v>100.4767535515587</v>
      </c>
      <c r="M30" s="99"/>
    </row>
    <row r="31" spans="1:13" ht="15" customHeight="1" x14ac:dyDescent="0.2">
      <c r="A31" s="86" t="s">
        <v>45</v>
      </c>
      <c r="B31" s="96">
        <v>2011</v>
      </c>
      <c r="C31" s="96" t="s">
        <v>15</v>
      </c>
      <c r="D31" s="96" t="s">
        <v>18</v>
      </c>
      <c r="E31" s="85">
        <v>1584099488688.5232</v>
      </c>
      <c r="F31" s="85">
        <v>43105548222.451172</v>
      </c>
      <c r="G31" s="85">
        <v>26653169759.699497</v>
      </c>
      <c r="H31" s="96"/>
      <c r="I31" s="80">
        <f t="shared" si="3"/>
        <v>1653858206670.6738</v>
      </c>
      <c r="J31" s="98"/>
      <c r="K31" s="105">
        <f t="shared" si="4"/>
        <v>101.24329749634083</v>
      </c>
      <c r="M31" s="99"/>
    </row>
    <row r="32" spans="1:13" ht="15" customHeight="1" x14ac:dyDescent="0.2">
      <c r="A32" s="86" t="s">
        <v>45</v>
      </c>
      <c r="B32" s="96">
        <v>2012</v>
      </c>
      <c r="C32" s="96" t="s">
        <v>15</v>
      </c>
      <c r="D32" s="96" t="s">
        <v>18</v>
      </c>
      <c r="E32" s="85">
        <v>1573744396988.5681</v>
      </c>
      <c r="F32" s="85">
        <v>43196475255.556641</v>
      </c>
      <c r="G32" s="85">
        <v>25229624548.337955</v>
      </c>
      <c r="H32" s="96"/>
      <c r="I32" s="80">
        <f t="shared" si="3"/>
        <v>1642170496792.4626</v>
      </c>
      <c r="J32" s="98"/>
      <c r="K32" s="105">
        <f t="shared" si="4"/>
        <v>100.52781760605885</v>
      </c>
      <c r="M32" s="99"/>
    </row>
    <row r="33" spans="1:13" ht="15" customHeight="1" x14ac:dyDescent="0.2">
      <c r="A33" s="86" t="s">
        <v>45</v>
      </c>
      <c r="B33" s="96">
        <v>2013</v>
      </c>
      <c r="C33" s="96" t="s">
        <v>15</v>
      </c>
      <c r="D33" s="96" t="s">
        <v>18</v>
      </c>
      <c r="E33" s="85">
        <v>1575549349716.6262</v>
      </c>
      <c r="F33" s="85">
        <v>44168308834.951172</v>
      </c>
      <c r="G33" s="85">
        <v>22505530949.509956</v>
      </c>
      <c r="H33" s="96"/>
      <c r="I33" s="80">
        <f t="shared" si="3"/>
        <v>1642223189501.0874</v>
      </c>
      <c r="J33" s="98"/>
      <c r="K33" s="105">
        <f t="shared" si="4"/>
        <v>100.53104326564302</v>
      </c>
      <c r="M33" s="99"/>
    </row>
    <row r="34" spans="1:13" ht="15" customHeight="1" x14ac:dyDescent="0.2">
      <c r="A34" s="86" t="s">
        <v>45</v>
      </c>
      <c r="B34" s="96">
        <v>2014</v>
      </c>
      <c r="C34" s="96" t="s">
        <v>15</v>
      </c>
      <c r="D34" s="96" t="s">
        <v>18</v>
      </c>
      <c r="E34" s="85">
        <v>1595002499762.8442</v>
      </c>
      <c r="F34" s="85">
        <v>40822621570.852661</v>
      </c>
      <c r="G34" s="85">
        <v>22558305402.91972</v>
      </c>
      <c r="H34" s="96"/>
      <c r="I34" s="80">
        <f t="shared" si="3"/>
        <v>1658383426736.6165</v>
      </c>
      <c r="J34" s="98"/>
      <c r="K34" s="105">
        <f t="shared" si="4"/>
        <v>101.52031532019339</v>
      </c>
      <c r="M34" s="99"/>
    </row>
    <row r="35" spans="1:13" ht="15" customHeight="1" x14ac:dyDescent="0.2">
      <c r="A35" s="86" t="s">
        <v>45</v>
      </c>
      <c r="B35" s="96">
        <v>2015</v>
      </c>
      <c r="C35" s="96" t="s">
        <v>15</v>
      </c>
      <c r="D35" s="96" t="s">
        <v>18</v>
      </c>
      <c r="E35" s="85">
        <v>1605687220010.5781</v>
      </c>
      <c r="F35" s="85">
        <v>40830535517.325195</v>
      </c>
      <c r="G35" s="85">
        <v>23358527067.96312</v>
      </c>
      <c r="H35" s="96"/>
      <c r="I35" s="80">
        <f t="shared" si="3"/>
        <v>1669876282595.8665</v>
      </c>
      <c r="J35" s="98"/>
      <c r="K35" s="105">
        <f t="shared" si="4"/>
        <v>102.22386694278562</v>
      </c>
      <c r="M35" s="99"/>
    </row>
    <row r="36" spans="1:13" ht="15" customHeight="1" x14ac:dyDescent="0.2">
      <c r="A36" s="86" t="s">
        <v>45</v>
      </c>
      <c r="B36" s="96">
        <v>2016</v>
      </c>
      <c r="C36" s="96" t="s">
        <v>15</v>
      </c>
      <c r="D36" s="96" t="s">
        <v>18</v>
      </c>
      <c r="E36" s="85">
        <v>1619310472073.9006</v>
      </c>
      <c r="F36" s="85">
        <v>41851489954.054688</v>
      </c>
      <c r="G36" s="85">
        <v>24334226549.423519</v>
      </c>
      <c r="H36" s="96"/>
      <c r="I36" s="80">
        <f t="shared" si="3"/>
        <v>1685496188577.3789</v>
      </c>
      <c r="J36" s="98"/>
      <c r="K36" s="105">
        <f t="shared" si="4"/>
        <v>103.18006184617738</v>
      </c>
      <c r="M36" s="99"/>
    </row>
    <row r="37" spans="1:13" ht="15" customHeight="1" x14ac:dyDescent="0.2">
      <c r="A37" s="86" t="s">
        <v>45</v>
      </c>
      <c r="B37" s="96">
        <v>2017</v>
      </c>
      <c r="C37" s="96" t="s">
        <v>15</v>
      </c>
      <c r="D37" s="96" t="s">
        <v>18</v>
      </c>
      <c r="E37" s="85">
        <v>1631742916653.5803</v>
      </c>
      <c r="F37" s="85">
        <v>41159220643.523438</v>
      </c>
      <c r="G37" s="85">
        <v>23351831178.560505</v>
      </c>
      <c r="H37" s="96"/>
      <c r="I37" s="80">
        <f t="shared" si="3"/>
        <v>1696253968475.6643</v>
      </c>
      <c r="J37" s="98"/>
      <c r="K37" s="105">
        <f t="shared" si="4"/>
        <v>103.8386147416126</v>
      </c>
      <c r="M37" s="99"/>
    </row>
    <row r="38" spans="1:13" ht="15" customHeight="1" x14ac:dyDescent="0.2">
      <c r="A38" s="86" t="s">
        <v>45</v>
      </c>
      <c r="B38" s="96">
        <v>2018</v>
      </c>
      <c r="C38" s="96" t="s">
        <v>15</v>
      </c>
      <c r="D38" s="96" t="s">
        <v>18</v>
      </c>
      <c r="E38" s="85">
        <v>1629540986576.6118</v>
      </c>
      <c r="F38" s="85">
        <v>41602675235.15625</v>
      </c>
      <c r="G38" s="85">
        <v>22934229254.123966</v>
      </c>
      <c r="H38" s="96"/>
      <c r="I38" s="80">
        <f t="shared" si="3"/>
        <v>1694077891065.8921</v>
      </c>
      <c r="J38" s="98"/>
      <c r="K38" s="105">
        <f t="shared" si="4"/>
        <v>103.70540304808044</v>
      </c>
      <c r="M38" s="99"/>
    </row>
    <row r="39" spans="1:13" ht="15" customHeight="1" x14ac:dyDescent="0.2">
      <c r="A39" s="86" t="s">
        <v>45</v>
      </c>
      <c r="B39" s="96">
        <v>2019</v>
      </c>
      <c r="C39" s="96" t="s">
        <v>15</v>
      </c>
      <c r="D39" s="96" t="s">
        <v>18</v>
      </c>
      <c r="E39" s="85">
        <v>1639212080479.583</v>
      </c>
      <c r="F39" s="85">
        <v>40956585792.47168</v>
      </c>
      <c r="G39" s="85">
        <v>22956760471.440056</v>
      </c>
      <c r="H39" s="96">
        <f>I39/I25*100</f>
        <v>104.25926089545918</v>
      </c>
      <c r="I39" s="80">
        <f t="shared" si="3"/>
        <v>1703125426743.4946</v>
      </c>
      <c r="J39" s="98"/>
      <c r="K39" s="105">
        <f t="shared" si="4"/>
        <v>104.25926089545918</v>
      </c>
      <c r="M39" s="99"/>
    </row>
    <row r="40" spans="1:13" ht="15" customHeight="1" x14ac:dyDescent="0.2">
      <c r="A40" s="89" t="s">
        <v>45</v>
      </c>
      <c r="B40" s="96">
        <v>2020</v>
      </c>
      <c r="C40" s="96" t="s">
        <v>15</v>
      </c>
      <c r="D40" s="96" t="s">
        <v>18</v>
      </c>
      <c r="E40" s="85">
        <v>1392756790832.8027</v>
      </c>
      <c r="F40" s="85">
        <v>40748592054.015381</v>
      </c>
      <c r="G40" s="85">
        <v>7859020683.2040615</v>
      </c>
      <c r="H40" s="96"/>
      <c r="I40" s="80">
        <f t="shared" si="3"/>
        <v>1441364403570.0222</v>
      </c>
      <c r="J40" s="98"/>
      <c r="K40" s="105">
        <f t="shared" si="4"/>
        <v>88.235185170462287</v>
      </c>
      <c r="M40" s="99"/>
    </row>
    <row r="41" spans="1:13" ht="15" customHeight="1" x14ac:dyDescent="0.2">
      <c r="A41" s="89" t="s">
        <v>45</v>
      </c>
      <c r="B41" s="96">
        <v>2021</v>
      </c>
      <c r="C41" s="96" t="s">
        <v>15</v>
      </c>
      <c r="D41" s="96" t="s">
        <v>18</v>
      </c>
      <c r="E41" s="85">
        <v>1400888700899.3726</v>
      </c>
      <c r="F41" s="85">
        <v>41591519869.697021</v>
      </c>
      <c r="G41" s="85">
        <v>5982792847.7544651</v>
      </c>
      <c r="H41" s="96"/>
      <c r="I41" s="80">
        <f t="shared" si="3"/>
        <v>1448463013616.824</v>
      </c>
      <c r="J41" s="108"/>
      <c r="K41" s="105">
        <f t="shared" si="4"/>
        <v>88.669736745609498</v>
      </c>
      <c r="M41" s="99"/>
    </row>
    <row r="42" spans="1:13" ht="15" customHeight="1" x14ac:dyDescent="0.2">
      <c r="A42" s="89" t="s">
        <v>45</v>
      </c>
      <c r="B42" s="96">
        <v>2022</v>
      </c>
      <c r="C42" s="96" t="s">
        <v>15</v>
      </c>
      <c r="D42" s="96" t="s">
        <v>18</v>
      </c>
      <c r="E42" s="85">
        <v>1408489623355.6016</v>
      </c>
      <c r="F42" s="85">
        <v>41555734742.950806</v>
      </c>
      <c r="G42" s="85">
        <v>10245988048.840252</v>
      </c>
      <c r="H42" s="96"/>
      <c r="I42" s="80">
        <f t="shared" ref="I42" si="5">SUM(E42:G42)</f>
        <v>1460291346147.3926</v>
      </c>
      <c r="J42" s="108"/>
      <c r="K42" s="105">
        <f t="shared" ref="K42" si="6">I42/$I$25*100</f>
        <v>89.393825052846381</v>
      </c>
      <c r="M42" s="99"/>
    </row>
    <row r="43" spans="1:13" ht="15" customHeight="1" x14ac:dyDescent="0.2">
      <c r="A43" s="106"/>
      <c r="B43" s="83">
        <v>2023</v>
      </c>
      <c r="C43" s="83" t="s">
        <v>15</v>
      </c>
      <c r="D43" s="83" t="s">
        <v>18</v>
      </c>
      <c r="E43" s="87">
        <v>1415754004555.3271</v>
      </c>
      <c r="F43" s="87">
        <v>41881650856.048004</v>
      </c>
      <c r="G43" s="87">
        <v>11348612832.13023</v>
      </c>
      <c r="H43" s="83"/>
      <c r="I43" s="88">
        <f t="shared" ref="I43" si="7">SUM(E43:G43)</f>
        <v>1468984268243.5054</v>
      </c>
      <c r="J43" s="95"/>
      <c r="K43" s="104">
        <f t="shared" ref="K43" si="8">I43/$I$25*100</f>
        <v>89.92597472223126</v>
      </c>
      <c r="M43" s="99"/>
    </row>
    <row r="45" spans="1:13" x14ac:dyDescent="0.2">
      <c r="A45" s="84" t="s">
        <v>29</v>
      </c>
      <c r="B45" s="84" t="s">
        <v>30</v>
      </c>
      <c r="C45" s="84" t="s">
        <v>14</v>
      </c>
      <c r="D45" s="84" t="s">
        <v>35</v>
      </c>
      <c r="E45" s="79" t="s">
        <v>16</v>
      </c>
      <c r="F45" s="91" t="s">
        <v>47</v>
      </c>
      <c r="G45" s="79" t="s">
        <v>38</v>
      </c>
      <c r="H45" s="79"/>
      <c r="I45" s="79" t="s">
        <v>37</v>
      </c>
    </row>
    <row r="46" spans="1:13" ht="15" customHeight="1" x14ac:dyDescent="0.2">
      <c r="A46" s="86" t="s">
        <v>45</v>
      </c>
      <c r="B46" s="96">
        <v>2005</v>
      </c>
      <c r="C46" s="107" t="s">
        <v>15</v>
      </c>
      <c r="D46" s="107" t="s">
        <v>36</v>
      </c>
      <c r="E46" s="85">
        <v>600985576380.51868</v>
      </c>
      <c r="F46" s="85"/>
      <c r="G46" s="85">
        <v>50626803797.543045</v>
      </c>
      <c r="H46" s="96"/>
      <c r="I46" s="80">
        <f t="shared" ref="I46:I64" si="9">E46-G46</f>
        <v>550358772582.97559</v>
      </c>
    </row>
    <row r="47" spans="1:13" ht="15" customHeight="1" x14ac:dyDescent="0.2">
      <c r="A47" s="86" t="s">
        <v>45</v>
      </c>
      <c r="B47" s="96">
        <v>2006</v>
      </c>
      <c r="C47" s="107" t="s">
        <v>15</v>
      </c>
      <c r="D47" s="107" t="s">
        <v>36</v>
      </c>
      <c r="E47" s="87">
        <v>632539645311.08362</v>
      </c>
      <c r="F47" s="85"/>
      <c r="G47" s="85">
        <v>52498093744.784599</v>
      </c>
      <c r="H47" s="96"/>
      <c r="I47" s="80">
        <f t="shared" si="9"/>
        <v>580041551566.29907</v>
      </c>
    </row>
    <row r="48" spans="1:13" ht="15" customHeight="1" x14ac:dyDescent="0.2">
      <c r="A48" s="86" t="s">
        <v>45</v>
      </c>
      <c r="B48" s="96">
        <v>2007</v>
      </c>
      <c r="C48" s="107" t="s">
        <v>15</v>
      </c>
      <c r="D48" s="107" t="s">
        <v>36</v>
      </c>
      <c r="E48" s="85">
        <v>651448189927.95935</v>
      </c>
      <c r="F48" s="85"/>
      <c r="G48" s="85">
        <v>52541480266.511429</v>
      </c>
      <c r="H48" s="96"/>
      <c r="I48" s="80">
        <f t="shared" si="9"/>
        <v>598906709661.44788</v>
      </c>
    </row>
    <row r="49" spans="1:9" ht="15" customHeight="1" x14ac:dyDescent="0.2">
      <c r="A49" s="86" t="s">
        <v>45</v>
      </c>
      <c r="B49" s="96">
        <v>2008</v>
      </c>
      <c r="C49" s="107" t="s">
        <v>15</v>
      </c>
      <c r="D49" s="107" t="s">
        <v>36</v>
      </c>
      <c r="E49" s="87">
        <v>639610827753.99048</v>
      </c>
      <c r="F49" s="87"/>
      <c r="G49" s="87">
        <v>53118142081.85672</v>
      </c>
      <c r="H49" s="96"/>
      <c r="I49" s="80">
        <f t="shared" si="9"/>
        <v>586492685672.13379</v>
      </c>
    </row>
    <row r="50" spans="1:9" ht="15" customHeight="1" x14ac:dyDescent="0.2">
      <c r="A50" s="86" t="s">
        <v>45</v>
      </c>
      <c r="B50" s="96">
        <v>2009</v>
      </c>
      <c r="C50" s="107" t="s">
        <v>15</v>
      </c>
      <c r="D50" s="107" t="s">
        <v>36</v>
      </c>
      <c r="E50" s="85">
        <v>581348599215.03125</v>
      </c>
      <c r="F50" s="85"/>
      <c r="G50" s="85">
        <v>48279741997.957222</v>
      </c>
      <c r="H50" s="96"/>
      <c r="I50" s="80">
        <f t="shared" si="9"/>
        <v>533068857217.07404</v>
      </c>
    </row>
    <row r="51" spans="1:9" ht="15" customHeight="1" x14ac:dyDescent="0.2">
      <c r="A51" s="86" t="s">
        <v>45</v>
      </c>
      <c r="B51" s="96">
        <v>2010</v>
      </c>
      <c r="C51" s="107" t="s">
        <v>15</v>
      </c>
      <c r="D51" s="107" t="s">
        <v>36</v>
      </c>
      <c r="E51" s="85">
        <v>600284181801.83203</v>
      </c>
      <c r="F51" s="85"/>
      <c r="G51" s="85">
        <v>48350325549.840927</v>
      </c>
      <c r="H51" s="96"/>
      <c r="I51" s="80">
        <f t="shared" si="9"/>
        <v>551933856251.99109</v>
      </c>
    </row>
    <row r="52" spans="1:9" ht="15" customHeight="1" x14ac:dyDescent="0.2">
      <c r="A52" s="86" t="s">
        <v>45</v>
      </c>
      <c r="B52" s="96">
        <v>2011</v>
      </c>
      <c r="C52" s="107" t="s">
        <v>15</v>
      </c>
      <c r="D52" s="107" t="s">
        <v>36</v>
      </c>
      <c r="E52" s="85">
        <v>611392505488.83044</v>
      </c>
      <c r="F52" s="85"/>
      <c r="G52" s="85">
        <v>48064175132.989883</v>
      </c>
      <c r="H52" s="96"/>
      <c r="I52" s="80">
        <f t="shared" si="9"/>
        <v>563328330355.84058</v>
      </c>
    </row>
    <row r="53" spans="1:9" ht="15" customHeight="1" x14ac:dyDescent="0.2">
      <c r="A53" s="86" t="s">
        <v>45</v>
      </c>
      <c r="B53" s="96">
        <v>2012</v>
      </c>
      <c r="C53" s="107" t="s">
        <v>15</v>
      </c>
      <c r="D53" s="107" t="s">
        <v>36</v>
      </c>
      <c r="E53" s="87">
        <v>599962795856.83118</v>
      </c>
      <c r="F53" s="85"/>
      <c r="G53" s="85">
        <v>45953892290.346336</v>
      </c>
      <c r="H53" s="96"/>
      <c r="I53" s="80">
        <f t="shared" si="9"/>
        <v>554008903566.48486</v>
      </c>
    </row>
    <row r="54" spans="1:9" ht="15" customHeight="1" x14ac:dyDescent="0.2">
      <c r="A54" s="86" t="s">
        <v>45</v>
      </c>
      <c r="B54" s="96">
        <v>2013</v>
      </c>
      <c r="C54" s="107" t="s">
        <v>15</v>
      </c>
      <c r="D54" s="107" t="s">
        <v>36</v>
      </c>
      <c r="E54" s="87">
        <v>605730028572.86523</v>
      </c>
      <c r="F54" s="85"/>
      <c r="G54" s="85">
        <v>44967501886.36779</v>
      </c>
      <c r="H54" s="96"/>
      <c r="I54" s="80">
        <f t="shared" si="9"/>
        <v>560762526686.49744</v>
      </c>
    </row>
    <row r="55" spans="1:9" ht="15" customHeight="1" x14ac:dyDescent="0.2">
      <c r="A55" s="86" t="s">
        <v>45</v>
      </c>
      <c r="B55" s="96">
        <v>2014</v>
      </c>
      <c r="C55" s="107" t="s">
        <v>15</v>
      </c>
      <c r="D55" s="107" t="s">
        <v>36</v>
      </c>
      <c r="E55" s="87">
        <v>616634371842.29492</v>
      </c>
      <c r="F55" s="87"/>
      <c r="G55" s="87">
        <v>44460495824.023155</v>
      </c>
      <c r="H55" s="96"/>
      <c r="I55" s="80">
        <f t="shared" si="9"/>
        <v>572173876018.27173</v>
      </c>
    </row>
    <row r="56" spans="1:9" ht="15" customHeight="1" x14ac:dyDescent="0.2">
      <c r="A56" s="86" t="s">
        <v>45</v>
      </c>
      <c r="B56" s="96">
        <v>2015</v>
      </c>
      <c r="C56" s="107" t="s">
        <v>15</v>
      </c>
      <c r="D56" s="107" t="s">
        <v>36</v>
      </c>
      <c r="E56" s="85">
        <v>626284499395.17456</v>
      </c>
      <c r="F56" s="85"/>
      <c r="G56" s="85">
        <v>44111911681.137054</v>
      </c>
      <c r="H56" s="96"/>
      <c r="I56" s="80">
        <f t="shared" si="9"/>
        <v>582172587714.03748</v>
      </c>
    </row>
    <row r="57" spans="1:9" ht="15" customHeight="1" x14ac:dyDescent="0.2">
      <c r="A57" s="86" t="s">
        <v>45</v>
      </c>
      <c r="B57" s="96">
        <v>2016</v>
      </c>
      <c r="C57" s="107" t="s">
        <v>15</v>
      </c>
      <c r="D57" s="107" t="s">
        <v>36</v>
      </c>
      <c r="E57" s="87">
        <v>638211959709.44653</v>
      </c>
      <c r="F57" s="87"/>
      <c r="G57" s="87">
        <v>44495098647.503181</v>
      </c>
      <c r="H57" s="96"/>
      <c r="I57" s="80">
        <f t="shared" si="9"/>
        <v>593716861061.94336</v>
      </c>
    </row>
    <row r="58" spans="1:9" ht="15" customHeight="1" x14ac:dyDescent="0.2">
      <c r="A58" s="86" t="s">
        <v>45</v>
      </c>
      <c r="B58" s="96">
        <v>2017</v>
      </c>
      <c r="C58" s="107" t="s">
        <v>15</v>
      </c>
      <c r="D58" s="107" t="s">
        <v>36</v>
      </c>
      <c r="E58" s="87">
        <v>654110626051.84558</v>
      </c>
      <c r="F58" s="87"/>
      <c r="G58" s="87">
        <v>45123170631.721619</v>
      </c>
      <c r="H58" s="96"/>
      <c r="I58" s="80">
        <f t="shared" si="9"/>
        <v>608987455420.12402</v>
      </c>
    </row>
    <row r="59" spans="1:9" ht="15" customHeight="1" x14ac:dyDescent="0.2">
      <c r="A59" s="86" t="s">
        <v>45</v>
      </c>
      <c r="B59" s="96">
        <v>2018</v>
      </c>
      <c r="C59" s="107" t="s">
        <v>15</v>
      </c>
      <c r="D59" s="107" t="s">
        <v>36</v>
      </c>
      <c r="E59" s="87">
        <v>668044525351.72375</v>
      </c>
      <c r="F59" s="87"/>
      <c r="G59" s="87">
        <v>45509307059.705254</v>
      </c>
      <c r="H59" s="96"/>
      <c r="I59" s="80">
        <f t="shared" si="9"/>
        <v>622535218292.01855</v>
      </c>
    </row>
    <row r="60" spans="1:9" ht="15" customHeight="1" x14ac:dyDescent="0.2">
      <c r="A60" s="86" t="s">
        <v>45</v>
      </c>
      <c r="B60" s="96">
        <v>2019</v>
      </c>
      <c r="C60" s="107" t="s">
        <v>15</v>
      </c>
      <c r="D60" s="107" t="s">
        <v>36</v>
      </c>
      <c r="E60" s="87">
        <v>661109507334.85425</v>
      </c>
      <c r="F60" s="87"/>
      <c r="G60" s="87">
        <v>45266523806.333542</v>
      </c>
      <c r="H60" s="96"/>
      <c r="I60" s="80">
        <f t="shared" si="9"/>
        <v>615842983528.52075</v>
      </c>
    </row>
    <row r="61" spans="1:9" ht="15" customHeight="1" x14ac:dyDescent="0.2">
      <c r="A61" s="89" t="s">
        <v>45</v>
      </c>
      <c r="B61" s="96">
        <v>2020</v>
      </c>
      <c r="C61" s="107" t="s">
        <v>15</v>
      </c>
      <c r="D61" s="107" t="s">
        <v>36</v>
      </c>
      <c r="E61" s="87">
        <v>644599224146.75159</v>
      </c>
      <c r="F61" s="87"/>
      <c r="G61" s="87">
        <v>42215031395.792961</v>
      </c>
      <c r="H61" s="96"/>
      <c r="I61" s="80">
        <f t="shared" si="9"/>
        <v>602384192750.95862</v>
      </c>
    </row>
    <row r="62" spans="1:9" ht="15" customHeight="1" x14ac:dyDescent="0.2">
      <c r="A62" s="89" t="s">
        <v>45</v>
      </c>
      <c r="B62" s="96">
        <v>2021</v>
      </c>
      <c r="C62" s="107" t="s">
        <v>15</v>
      </c>
      <c r="D62" s="107" t="s">
        <v>36</v>
      </c>
      <c r="E62" s="87">
        <v>658431058878.72266</v>
      </c>
      <c r="F62" s="87"/>
      <c r="G62" s="87">
        <v>41840255389.7202</v>
      </c>
      <c r="H62" s="96"/>
      <c r="I62" s="80">
        <f t="shared" si="9"/>
        <v>616590803489.00244</v>
      </c>
    </row>
    <row r="63" spans="1:9" ht="27" customHeight="1" x14ac:dyDescent="0.2">
      <c r="A63" s="89" t="s">
        <v>45</v>
      </c>
      <c r="B63" s="96">
        <v>2022</v>
      </c>
      <c r="C63" s="107" t="s">
        <v>15</v>
      </c>
      <c r="D63" s="107" t="s">
        <v>36</v>
      </c>
      <c r="E63" s="87">
        <v>645008932465.70569</v>
      </c>
      <c r="F63" s="87"/>
      <c r="G63" s="87">
        <v>40174593623.131516</v>
      </c>
      <c r="H63" s="96"/>
      <c r="I63" s="80">
        <f t="shared" si="9"/>
        <v>604834338842.57422</v>
      </c>
    </row>
    <row r="64" spans="1:9" x14ac:dyDescent="0.2">
      <c r="B64" s="96">
        <v>2023</v>
      </c>
      <c r="C64" s="96"/>
      <c r="D64" s="96"/>
      <c r="E64" s="87">
        <v>610603771982.81055</v>
      </c>
      <c r="F64" s="87"/>
      <c r="G64" s="87">
        <v>38029230419.203636</v>
      </c>
      <c r="H64" s="96"/>
      <c r="I64" s="80">
        <f t="shared" si="9"/>
        <v>572574541563.60693</v>
      </c>
    </row>
    <row r="66" spans="2:13" x14ac:dyDescent="0.2">
      <c r="B66" s="100"/>
    </row>
    <row r="67" spans="2:13" x14ac:dyDescent="0.2">
      <c r="B67" s="92"/>
      <c r="C67" s="93"/>
      <c r="D67" s="92"/>
      <c r="E67" s="92"/>
      <c r="F67" s="92"/>
      <c r="G67" s="92"/>
      <c r="H67" s="92"/>
      <c r="I67" s="92"/>
      <c r="J67" s="92"/>
      <c r="K67" s="92"/>
      <c r="L67" s="92"/>
      <c r="M67" s="85"/>
    </row>
    <row r="68" spans="2:13" x14ac:dyDescent="0.2">
      <c r="B68" s="92"/>
      <c r="C68" s="93"/>
      <c r="D68" s="92"/>
      <c r="E68" s="92"/>
      <c r="F68" s="92"/>
      <c r="G68" s="92"/>
      <c r="H68" s="92"/>
      <c r="I68" s="92"/>
      <c r="J68" s="92"/>
      <c r="K68" s="92"/>
      <c r="L68" s="92"/>
      <c r="M68" s="85"/>
    </row>
    <row r="69" spans="2:13" x14ac:dyDescent="0.2">
      <c r="B69" s="92"/>
      <c r="C69" s="93"/>
      <c r="D69" s="92"/>
      <c r="E69" s="92"/>
      <c r="F69" s="92"/>
      <c r="G69" s="92"/>
      <c r="H69" s="92"/>
      <c r="I69" s="92"/>
      <c r="J69" s="92"/>
      <c r="K69" s="92"/>
      <c r="L69" s="92"/>
      <c r="M69" s="85"/>
    </row>
    <row r="70" spans="2:13" x14ac:dyDescent="0.2">
      <c r="B70" s="92"/>
      <c r="C70" s="93"/>
      <c r="D70" s="92"/>
      <c r="E70" s="92"/>
      <c r="F70" s="92"/>
      <c r="G70" s="92"/>
      <c r="H70" s="92"/>
      <c r="I70" s="92"/>
      <c r="J70" s="92"/>
      <c r="K70" s="92"/>
      <c r="L70" s="92"/>
      <c r="M70" s="85"/>
    </row>
    <row r="71" spans="2:13" x14ac:dyDescent="0.2">
      <c r="B71" s="92"/>
      <c r="C71" s="93"/>
      <c r="D71" s="92"/>
      <c r="E71" s="92"/>
      <c r="F71" s="92"/>
      <c r="G71" s="92"/>
      <c r="H71" s="92"/>
      <c r="I71" s="92"/>
      <c r="J71" s="92"/>
      <c r="K71" s="92"/>
      <c r="L71" s="92"/>
      <c r="M71" s="85"/>
    </row>
    <row r="72" spans="2:13" x14ac:dyDescent="0.2">
      <c r="B72" s="92"/>
      <c r="C72" s="93"/>
      <c r="D72" s="92"/>
      <c r="E72" s="92"/>
      <c r="F72" s="92"/>
      <c r="G72" s="92"/>
      <c r="H72" s="92"/>
      <c r="I72" s="92"/>
      <c r="J72" s="92"/>
      <c r="K72" s="92"/>
      <c r="L72" s="92"/>
      <c r="M72" s="85"/>
    </row>
    <row r="73" spans="2:13" x14ac:dyDescent="0.2">
      <c r="B73" s="92"/>
      <c r="C73" s="93"/>
      <c r="D73" s="92"/>
      <c r="E73" s="92"/>
      <c r="F73" s="92"/>
      <c r="G73" s="92"/>
      <c r="H73" s="92"/>
      <c r="I73" s="92"/>
      <c r="J73" s="92"/>
      <c r="K73" s="92"/>
      <c r="L73" s="92"/>
      <c r="M73" s="85"/>
    </row>
    <row r="74" spans="2:13" x14ac:dyDescent="0.2">
      <c r="B74" s="92"/>
      <c r="C74" s="93"/>
      <c r="D74" s="92"/>
      <c r="E74" s="92"/>
      <c r="F74" s="92"/>
      <c r="G74" s="92"/>
      <c r="H74" s="92"/>
      <c r="I74" s="92"/>
      <c r="J74" s="92"/>
      <c r="K74" s="92"/>
      <c r="L74" s="92"/>
      <c r="M74" s="85"/>
    </row>
    <row r="75" spans="2:13" x14ac:dyDescent="0.2">
      <c r="B75" s="92"/>
      <c r="C75" s="93"/>
      <c r="D75" s="92"/>
      <c r="E75" s="92"/>
      <c r="F75" s="92"/>
      <c r="G75" s="92"/>
      <c r="H75" s="92"/>
      <c r="I75" s="92"/>
      <c r="J75" s="92"/>
      <c r="K75" s="92"/>
      <c r="L75" s="92"/>
      <c r="M75" s="85"/>
    </row>
    <row r="76" spans="2:13" x14ac:dyDescent="0.2">
      <c r="B76" s="92"/>
      <c r="C76" s="93"/>
      <c r="D76" s="92"/>
      <c r="E76" s="92"/>
      <c r="F76" s="92"/>
      <c r="G76" s="92"/>
      <c r="H76" s="92"/>
      <c r="I76" s="92"/>
      <c r="J76" s="92"/>
      <c r="K76" s="92"/>
      <c r="L76" s="92"/>
      <c r="M76" s="85"/>
    </row>
    <row r="77" spans="2:13" x14ac:dyDescent="0.2">
      <c r="B77" s="92"/>
      <c r="C77" s="93"/>
      <c r="D77" s="92"/>
      <c r="E77" s="92"/>
      <c r="F77" s="92"/>
      <c r="G77" s="92"/>
      <c r="H77" s="92"/>
      <c r="I77" s="92"/>
      <c r="J77" s="92"/>
      <c r="K77" s="92"/>
      <c r="L77" s="92"/>
      <c r="M77" s="85"/>
    </row>
    <row r="78" spans="2:13" x14ac:dyDescent="0.2">
      <c r="B78" s="92"/>
      <c r="C78" s="93"/>
      <c r="D78" s="92"/>
      <c r="E78" s="92"/>
      <c r="F78" s="92"/>
      <c r="G78" s="92"/>
      <c r="H78" s="92"/>
      <c r="I78" s="92"/>
      <c r="J78" s="92"/>
      <c r="K78" s="92"/>
      <c r="L78" s="92"/>
      <c r="M78" s="85"/>
    </row>
    <row r="79" spans="2:13" x14ac:dyDescent="0.2">
      <c r="B79" s="92"/>
      <c r="C79" s="93"/>
      <c r="D79" s="92"/>
      <c r="E79" s="92"/>
      <c r="F79" s="92"/>
      <c r="G79" s="92"/>
      <c r="H79" s="92"/>
      <c r="I79" s="92"/>
      <c r="J79" s="92"/>
      <c r="K79" s="92"/>
      <c r="L79" s="92"/>
      <c r="M79" s="85"/>
    </row>
    <row r="80" spans="2:13" x14ac:dyDescent="0.2">
      <c r="B80" s="92"/>
      <c r="C80" s="93"/>
      <c r="D80" s="92"/>
      <c r="E80" s="92"/>
      <c r="F80" s="92"/>
      <c r="G80" s="92"/>
      <c r="H80" s="92"/>
      <c r="I80" s="92"/>
      <c r="J80" s="92"/>
      <c r="K80" s="92"/>
      <c r="L80" s="92"/>
      <c r="M80" s="85"/>
    </row>
    <row r="81" spans="2:13" x14ac:dyDescent="0.2">
      <c r="B81" s="92"/>
      <c r="C81" s="93"/>
      <c r="D81" s="92"/>
      <c r="E81" s="92"/>
      <c r="F81" s="92"/>
      <c r="G81" s="92"/>
      <c r="H81" s="92"/>
      <c r="I81" s="92"/>
      <c r="J81" s="92"/>
      <c r="K81" s="92"/>
      <c r="L81" s="92"/>
      <c r="M81" s="85"/>
    </row>
    <row r="82" spans="2:13" x14ac:dyDescent="0.2">
      <c r="B82" s="92"/>
      <c r="C82" s="93"/>
      <c r="D82" s="92"/>
      <c r="E82" s="92"/>
      <c r="F82" s="92"/>
      <c r="G82" s="92"/>
      <c r="H82" s="92"/>
      <c r="I82" s="92"/>
      <c r="J82" s="92"/>
      <c r="K82" s="92"/>
      <c r="L82" s="92"/>
      <c r="M82" s="85"/>
    </row>
    <row r="83" spans="2:13" x14ac:dyDescent="0.2">
      <c r="B83" s="92"/>
      <c r="C83" s="93"/>
      <c r="D83" s="92"/>
      <c r="E83" s="92"/>
      <c r="F83" s="92"/>
      <c r="G83" s="92"/>
      <c r="H83" s="92"/>
      <c r="I83" s="92"/>
      <c r="J83" s="92"/>
      <c r="K83" s="92"/>
      <c r="L83" s="92"/>
      <c r="M83" s="8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3"/>
  </sheetPr>
  <dimension ref="A1:V59"/>
  <sheetViews>
    <sheetView showGridLines="0" topLeftCell="A13" zoomScaleNormal="100" workbookViewId="0">
      <selection activeCell="G23" sqref="G23"/>
    </sheetView>
  </sheetViews>
  <sheetFormatPr baseColWidth="10" defaultColWidth="11.42578125" defaultRowHeight="12.75" x14ac:dyDescent="0.2"/>
  <cols>
    <col min="1" max="1" width="18" style="25" bestFit="1" customWidth="1"/>
    <col min="2" max="2" width="16.7109375" style="25" customWidth="1"/>
    <col min="3" max="5" width="25.28515625" style="25" customWidth="1"/>
    <col min="6" max="7" width="16.7109375" style="25" customWidth="1"/>
    <col min="8" max="8" width="16.42578125" style="14" bestFit="1" customWidth="1"/>
    <col min="9" max="9" width="19" style="14" bestFit="1" customWidth="1"/>
    <col min="10" max="10" width="19.140625" style="14" bestFit="1" customWidth="1"/>
    <col min="11" max="11" width="11.42578125" style="14"/>
    <col min="12" max="16384" width="11.42578125" style="25"/>
  </cols>
  <sheetData>
    <row r="1" spans="1:22" ht="15.95" customHeight="1" x14ac:dyDescent="0.2">
      <c r="A1" s="38" t="s">
        <v>8</v>
      </c>
      <c r="B1" s="116" t="s">
        <v>41</v>
      </c>
      <c r="C1" s="117"/>
      <c r="D1" s="117"/>
      <c r="E1" s="117"/>
      <c r="F1" s="117"/>
      <c r="G1" s="117"/>
    </row>
    <row r="2" spans="1:22" ht="15.95" customHeight="1" x14ac:dyDescent="0.2">
      <c r="A2" s="38" t="s">
        <v>9</v>
      </c>
      <c r="B2" s="116" t="s">
        <v>42</v>
      </c>
      <c r="C2" s="117"/>
      <c r="D2" s="117"/>
      <c r="E2" s="117"/>
      <c r="F2" s="117"/>
      <c r="G2" s="117"/>
    </row>
    <row r="3" spans="1:22" ht="15.95" customHeight="1" x14ac:dyDescent="0.2">
      <c r="A3" s="38" t="s">
        <v>1</v>
      </c>
      <c r="B3" s="116"/>
      <c r="C3" s="117"/>
      <c r="D3" s="117"/>
      <c r="E3" s="117"/>
      <c r="F3" s="117"/>
      <c r="G3" s="117"/>
    </row>
    <row r="4" spans="1:22" ht="15" customHeight="1" x14ac:dyDescent="0.2">
      <c r="A4" s="38" t="s">
        <v>0</v>
      </c>
      <c r="B4" s="123" t="s">
        <v>54</v>
      </c>
      <c r="C4" s="124"/>
      <c r="D4" s="124"/>
      <c r="E4" s="124"/>
      <c r="F4" s="124"/>
      <c r="G4" s="124"/>
      <c r="V4" s="36" t="str">
        <f>"Quelle: "&amp;Daten!B4</f>
        <v>Quelle: Umweltbundesamt 02/2025, TREMOD 6.61d</v>
      </c>
    </row>
    <row r="5" spans="1:22" ht="15" customHeight="1" x14ac:dyDescent="0.2">
      <c r="A5" s="38" t="s">
        <v>7</v>
      </c>
      <c r="B5" s="125" t="s">
        <v>55</v>
      </c>
      <c r="C5" s="126"/>
      <c r="D5" s="126"/>
      <c r="E5" s="126"/>
      <c r="F5" s="126"/>
      <c r="G5" s="126"/>
      <c r="V5" s="36" t="str">
        <f>"Source: "&amp;Daten!B5</f>
        <v>Source: German Environment Agency 02/2025, TREMOD 6.61d</v>
      </c>
    </row>
    <row r="6" spans="1:22" ht="28.5" customHeight="1" x14ac:dyDescent="0.2">
      <c r="A6" s="38" t="s">
        <v>10</v>
      </c>
      <c r="B6" s="122" t="s">
        <v>24</v>
      </c>
      <c r="C6" s="117"/>
      <c r="D6" s="117"/>
      <c r="E6" s="117"/>
      <c r="F6" s="117"/>
      <c r="G6" s="117"/>
      <c r="H6" s="114"/>
    </row>
    <row r="7" spans="1:22" x14ac:dyDescent="0.2">
      <c r="A7" s="38"/>
      <c r="B7" s="122" t="s">
        <v>48</v>
      </c>
      <c r="C7" s="117"/>
      <c r="D7" s="117"/>
      <c r="E7" s="117"/>
      <c r="F7" s="117"/>
      <c r="G7" s="117"/>
      <c r="H7" s="114"/>
    </row>
    <row r="8" spans="1:22" x14ac:dyDescent="0.2">
      <c r="A8" s="38" t="s">
        <v>10</v>
      </c>
      <c r="B8" s="122" t="s">
        <v>52</v>
      </c>
      <c r="C8" s="117"/>
      <c r="D8" s="117"/>
      <c r="E8" s="117"/>
      <c r="F8" s="117"/>
      <c r="G8" s="117"/>
      <c r="H8" s="114"/>
    </row>
    <row r="9" spans="1:22" ht="29.25" customHeight="1" x14ac:dyDescent="0.2">
      <c r="A9" s="38" t="s">
        <v>10</v>
      </c>
      <c r="B9" s="122" t="s">
        <v>49</v>
      </c>
      <c r="C9" s="117"/>
      <c r="D9" s="117"/>
      <c r="E9" s="117"/>
      <c r="F9" s="117"/>
      <c r="G9" s="117"/>
      <c r="H9" s="114"/>
    </row>
    <row r="10" spans="1:22" x14ac:dyDescent="0.2">
      <c r="A10" s="38" t="s">
        <v>11</v>
      </c>
      <c r="B10" s="123" t="s">
        <v>26</v>
      </c>
      <c r="C10" s="126"/>
      <c r="D10" s="126"/>
      <c r="E10" s="126"/>
      <c r="F10" s="126"/>
      <c r="G10" s="126"/>
      <c r="H10" s="115"/>
    </row>
    <row r="11" spans="1:22" x14ac:dyDescent="0.2">
      <c r="A11" s="38" t="s">
        <v>11</v>
      </c>
      <c r="B11" s="123" t="s">
        <v>43</v>
      </c>
      <c r="C11" s="126"/>
      <c r="D11" s="126"/>
      <c r="E11" s="126"/>
      <c r="F11" s="126"/>
      <c r="G11" s="126"/>
      <c r="H11" s="51"/>
    </row>
    <row r="12" spans="1:22" x14ac:dyDescent="0.2">
      <c r="A12" s="38" t="s">
        <v>11</v>
      </c>
      <c r="B12" s="123" t="s">
        <v>44</v>
      </c>
      <c r="C12" s="126"/>
      <c r="D12" s="126"/>
      <c r="E12" s="126"/>
      <c r="F12" s="126"/>
      <c r="G12" s="126"/>
      <c r="H12" s="51"/>
    </row>
    <row r="13" spans="1:22" ht="32.25" customHeight="1" x14ac:dyDescent="0.2">
      <c r="A13" s="38" t="s">
        <v>11</v>
      </c>
      <c r="B13" s="123" t="s">
        <v>25</v>
      </c>
      <c r="C13" s="126"/>
      <c r="D13" s="126"/>
      <c r="E13" s="126"/>
      <c r="F13" s="126"/>
      <c r="G13" s="126"/>
      <c r="H13" s="51"/>
    </row>
    <row r="14" spans="1:22" x14ac:dyDescent="0.2">
      <c r="A14" s="38" t="s">
        <v>12</v>
      </c>
      <c r="B14" s="118" t="s">
        <v>6</v>
      </c>
      <c r="C14" s="119"/>
      <c r="D14" s="119"/>
      <c r="E14" s="119"/>
      <c r="F14" s="119"/>
      <c r="G14" s="119"/>
    </row>
    <row r="15" spans="1:22" x14ac:dyDescent="0.2">
      <c r="A15" s="39" t="s">
        <v>13</v>
      </c>
      <c r="B15" s="120"/>
      <c r="C15" s="121"/>
      <c r="D15" s="121"/>
      <c r="E15" s="121"/>
      <c r="F15" s="121"/>
      <c r="G15" s="121"/>
    </row>
    <row r="17" spans="1:16" ht="32.25" customHeight="1" x14ac:dyDescent="0.25">
      <c r="A17" s="15"/>
      <c r="B17" s="40"/>
      <c r="C17" s="41" t="s">
        <v>21</v>
      </c>
      <c r="D17" s="41" t="s">
        <v>22</v>
      </c>
      <c r="E17" s="41"/>
      <c r="F17" s="16"/>
      <c r="G17" s="16"/>
      <c r="H17" s="16"/>
    </row>
    <row r="18" spans="1:16" ht="32.25" customHeight="1" x14ac:dyDescent="0.25">
      <c r="A18" s="14"/>
      <c r="B18" s="33"/>
      <c r="C18" s="34" t="s">
        <v>19</v>
      </c>
      <c r="D18" s="34" t="s">
        <v>23</v>
      </c>
      <c r="E18" s="34"/>
      <c r="F18" s="7"/>
      <c r="G18" s="49"/>
      <c r="H18" s="7"/>
      <c r="I18" s="7"/>
      <c r="J18" s="7"/>
      <c r="K18" s="7"/>
      <c r="L18" s="7"/>
      <c r="M18" s="7"/>
      <c r="N18" s="7"/>
      <c r="O18" s="7"/>
      <c r="P18" s="7"/>
    </row>
    <row r="19" spans="1:16" ht="18.75" customHeight="1" x14ac:dyDescent="0.2">
      <c r="A19" s="94"/>
      <c r="B19" s="27">
        <v>2005</v>
      </c>
      <c r="C19" s="45">
        <f>Berechnung1!K4</f>
        <v>100</v>
      </c>
      <c r="D19" s="45">
        <f>Berechnung1!K25</f>
        <v>100</v>
      </c>
      <c r="E19" s="43" t="e">
        <v>#N/A</v>
      </c>
      <c r="G19" s="50"/>
      <c r="H19" s="25"/>
      <c r="I19" s="25"/>
      <c r="J19" s="25"/>
      <c r="K19" s="25"/>
    </row>
    <row r="20" spans="1:16" ht="18.75" customHeight="1" x14ac:dyDescent="0.2">
      <c r="A20" s="94"/>
      <c r="B20" s="28">
        <v>2006</v>
      </c>
      <c r="C20" s="74">
        <f>Berechnung1!K5</f>
        <v>105.04013819245688</v>
      </c>
      <c r="D20" s="74">
        <f>Berechnung1!K26</f>
        <v>100.37259045920501</v>
      </c>
      <c r="E20" s="44" t="e">
        <v>#N/A</v>
      </c>
      <c r="G20" s="50"/>
      <c r="H20" s="25"/>
      <c r="I20" s="25"/>
      <c r="J20" s="25"/>
      <c r="K20" s="25"/>
    </row>
    <row r="21" spans="1:16" ht="18.75" customHeight="1" x14ac:dyDescent="0.2">
      <c r="A21" s="94"/>
      <c r="B21" s="27">
        <v>2007</v>
      </c>
      <c r="C21" s="45">
        <f>Berechnung1!K6</f>
        <v>108.22452174470388</v>
      </c>
      <c r="D21" s="45">
        <f>Berechnung1!K27</f>
        <v>100.48035920082032</v>
      </c>
      <c r="E21" s="43" t="e">
        <v>#N/A</v>
      </c>
      <c r="G21" s="50"/>
      <c r="H21" s="25"/>
      <c r="I21" s="25"/>
      <c r="J21" s="25"/>
      <c r="K21" s="25"/>
    </row>
    <row r="22" spans="1:16" ht="18.75" customHeight="1" x14ac:dyDescent="0.2">
      <c r="A22" s="94"/>
      <c r="B22" s="28">
        <v>2008</v>
      </c>
      <c r="C22" s="74">
        <f>Berechnung1!K7</f>
        <v>105.97741059711258</v>
      </c>
      <c r="D22" s="74">
        <f>Berechnung1!K28</f>
        <v>99.376970574826601</v>
      </c>
      <c r="E22" s="44" t="e">
        <v>#N/A</v>
      </c>
      <c r="G22" s="50"/>
      <c r="H22" s="25"/>
      <c r="I22" s="25"/>
      <c r="J22" s="25"/>
      <c r="K22" s="25"/>
    </row>
    <row r="23" spans="1:16" ht="18.75" customHeight="1" x14ac:dyDescent="0.2">
      <c r="A23" s="94"/>
      <c r="B23" s="27">
        <v>2009</v>
      </c>
      <c r="C23" s="45">
        <f>Berechnung1!K8</f>
        <v>95.793104752706697</v>
      </c>
      <c r="D23" s="45">
        <f>Berechnung1!K29</f>
        <v>100.55561633961725</v>
      </c>
      <c r="E23" s="43" t="e">
        <v>#N/A</v>
      </c>
      <c r="G23" s="50"/>
      <c r="H23" s="25"/>
      <c r="I23" s="25"/>
      <c r="J23" s="25"/>
      <c r="K23" s="25"/>
    </row>
    <row r="24" spans="1:16" ht="18.75" customHeight="1" x14ac:dyDescent="0.2">
      <c r="A24" s="94"/>
      <c r="B24" s="28">
        <v>2010</v>
      </c>
      <c r="C24" s="74">
        <f>Berechnung1!K9</f>
        <v>99.662823546757039</v>
      </c>
      <c r="D24" s="74">
        <f>Berechnung1!K30</f>
        <v>100.4767535515587</v>
      </c>
      <c r="E24" s="44" t="e">
        <v>#N/A</v>
      </c>
      <c r="G24" s="50"/>
      <c r="H24" s="25"/>
      <c r="I24" s="25"/>
      <c r="J24" s="25"/>
      <c r="K24" s="25"/>
    </row>
    <row r="25" spans="1:16" ht="18.75" customHeight="1" x14ac:dyDescent="0.2">
      <c r="A25" s="94"/>
      <c r="B25" s="27">
        <v>2011</v>
      </c>
      <c r="C25" s="45">
        <f>Berechnung1!K10</f>
        <v>101.46929796872122</v>
      </c>
      <c r="D25" s="45">
        <f>Berechnung1!K31</f>
        <v>101.24329749634083</v>
      </c>
      <c r="E25" s="43" t="e">
        <v>#N/A</v>
      </c>
      <c r="G25" s="50"/>
      <c r="H25" s="25"/>
      <c r="I25" s="25"/>
      <c r="J25" s="25"/>
      <c r="K25" s="25"/>
    </row>
    <row r="26" spans="1:16" ht="18.75" customHeight="1" x14ac:dyDescent="0.2">
      <c r="A26" s="94"/>
      <c r="B26" s="28">
        <v>2012</v>
      </c>
      <c r="C26" s="74">
        <f>Berechnung1!K11</f>
        <v>99.663864513665928</v>
      </c>
      <c r="D26" s="74">
        <f>Berechnung1!K32</f>
        <v>100.52781760605885</v>
      </c>
      <c r="E26" s="44" t="e">
        <v>#N/A</v>
      </c>
      <c r="G26" s="50"/>
      <c r="H26" s="25"/>
      <c r="I26" s="25"/>
      <c r="J26" s="25"/>
      <c r="K26" s="25"/>
    </row>
    <row r="27" spans="1:16" ht="18.75" customHeight="1" x14ac:dyDescent="0.2">
      <c r="A27" s="94"/>
      <c r="B27" s="27">
        <v>2013</v>
      </c>
      <c r="C27" s="45">
        <f>Berechnung1!K12</f>
        <v>100.92394603647949</v>
      </c>
      <c r="D27" s="45">
        <f>Berechnung1!K33</f>
        <v>100.53104326564302</v>
      </c>
      <c r="E27" s="43" t="e">
        <v>#N/A</v>
      </c>
      <c r="G27" s="50"/>
      <c r="H27" s="25"/>
      <c r="I27" s="25"/>
      <c r="J27" s="25"/>
      <c r="K27" s="25"/>
    </row>
    <row r="28" spans="1:16" ht="18.75" customHeight="1" x14ac:dyDescent="0.2">
      <c r="A28" s="94"/>
      <c r="B28" s="28">
        <v>2014</v>
      </c>
      <c r="C28" s="74">
        <f>Berechnung1!K13</f>
        <v>102.71069557643413</v>
      </c>
      <c r="D28" s="74">
        <f>Berechnung1!K34</f>
        <v>101.52031532019339</v>
      </c>
      <c r="E28" s="44" t="e">
        <v>#N/A</v>
      </c>
      <c r="G28" s="50"/>
      <c r="H28" s="25"/>
      <c r="I28" s="25"/>
      <c r="J28" s="25"/>
      <c r="K28" s="25"/>
    </row>
    <row r="29" spans="1:16" ht="18.75" customHeight="1" x14ac:dyDescent="0.2">
      <c r="A29" s="94"/>
      <c r="B29" s="27">
        <v>2015</v>
      </c>
      <c r="C29" s="45">
        <f>Berechnung1!K14</f>
        <v>104.42727377553949</v>
      </c>
      <c r="D29" s="45">
        <f>Berechnung1!K35</f>
        <v>102.22386694278562</v>
      </c>
      <c r="E29" s="43" t="e">
        <v>#N/A</v>
      </c>
      <c r="G29" s="50"/>
      <c r="H29" s="25"/>
      <c r="I29" s="25"/>
      <c r="J29" s="25"/>
      <c r="K29" s="25"/>
    </row>
    <row r="30" spans="1:16" ht="18.75" customHeight="1" x14ac:dyDescent="0.2">
      <c r="A30" s="94"/>
      <c r="B30" s="28">
        <v>2016</v>
      </c>
      <c r="C30" s="74">
        <f>Berechnung1!K15</f>
        <v>106.55118197286659</v>
      </c>
      <c r="D30" s="74">
        <f>Berechnung1!K36</f>
        <v>103.18006184617738</v>
      </c>
      <c r="E30" s="44" t="e">
        <v>#N/A</v>
      </c>
      <c r="F30" s="42"/>
      <c r="G30" s="50"/>
      <c r="H30" s="42"/>
      <c r="I30" s="25"/>
      <c r="J30" s="25"/>
      <c r="K30" s="25"/>
    </row>
    <row r="31" spans="1:16" ht="18.75" customHeight="1" x14ac:dyDescent="0.2">
      <c r="A31" s="94"/>
      <c r="B31" s="27">
        <v>2017</v>
      </c>
      <c r="C31" s="45">
        <f>Berechnung1!K16</f>
        <v>109.23900084221158</v>
      </c>
      <c r="D31" s="45">
        <f>Berechnung1!K37</f>
        <v>103.8386147416126</v>
      </c>
      <c r="E31" s="43" t="e">
        <v>#N/A</v>
      </c>
      <c r="F31" s="42"/>
      <c r="G31" s="50"/>
      <c r="H31" s="42"/>
      <c r="I31" s="25"/>
      <c r="J31" s="25"/>
      <c r="K31" s="25"/>
    </row>
    <row r="32" spans="1:16" ht="18.75" customHeight="1" x14ac:dyDescent="0.2">
      <c r="A32" s="94"/>
      <c r="B32" s="28">
        <v>2018</v>
      </c>
      <c r="C32" s="74">
        <f>Berechnung1!K17</f>
        <v>111.05212321816802</v>
      </c>
      <c r="D32" s="74">
        <f>Berechnung1!K38</f>
        <v>103.70540304808044</v>
      </c>
      <c r="E32" s="44" t="e">
        <v>#N/A</v>
      </c>
      <c r="F32" s="42"/>
      <c r="G32" s="50"/>
      <c r="H32" s="42"/>
      <c r="I32" s="25"/>
      <c r="J32" s="25"/>
      <c r="K32" s="25"/>
    </row>
    <row r="33" spans="1:11" ht="18.75" customHeight="1" x14ac:dyDescent="0.2">
      <c r="A33" s="94"/>
      <c r="B33" s="27">
        <v>2019</v>
      </c>
      <c r="C33" s="45">
        <f>Berechnung1!K18</f>
        <v>109.88497360126908</v>
      </c>
      <c r="D33" s="45">
        <f>Berechnung1!K39</f>
        <v>104.25926089545918</v>
      </c>
      <c r="E33" s="43" t="e">
        <v>#N/A</v>
      </c>
      <c r="F33" s="42"/>
      <c r="G33" s="50"/>
      <c r="H33" s="42"/>
      <c r="I33" s="25"/>
      <c r="J33" s="25"/>
      <c r="K33" s="25"/>
    </row>
    <row r="34" spans="1:11" ht="18.75" customHeight="1" x14ac:dyDescent="0.2">
      <c r="A34" s="94"/>
      <c r="B34" s="28">
        <v>2020</v>
      </c>
      <c r="C34" s="74">
        <f>Berechnung1!K19</f>
        <v>107.12686584163404</v>
      </c>
      <c r="D34" s="74">
        <f>Berechnung1!K40</f>
        <v>88.235185170462287</v>
      </c>
      <c r="E34" s="44" t="e">
        <v>#N/A</v>
      </c>
      <c r="F34" s="42"/>
      <c r="G34" s="50"/>
      <c r="H34" s="42"/>
      <c r="I34" s="25"/>
      <c r="J34" s="25"/>
      <c r="K34" s="25"/>
    </row>
    <row r="35" spans="1:11" ht="18.75" customHeight="1" x14ac:dyDescent="0.2">
      <c r="A35" s="94"/>
      <c r="B35" s="27">
        <v>2021</v>
      </c>
      <c r="C35" s="45">
        <f>Berechnung1!K20</f>
        <v>109.86368327534055</v>
      </c>
      <c r="D35" s="45">
        <f>Berechnung1!K41</f>
        <v>88.669736745609498</v>
      </c>
      <c r="E35" s="43" t="e">
        <v>#N/A</v>
      </c>
      <c r="F35" s="42"/>
      <c r="G35" s="50"/>
      <c r="H35" s="42"/>
      <c r="I35" s="25"/>
      <c r="J35" s="25"/>
      <c r="K35" s="25"/>
    </row>
    <row r="36" spans="1:11" ht="18.75" customHeight="1" x14ac:dyDescent="0.2">
      <c r="A36" s="94"/>
      <c r="B36" s="28">
        <v>2022</v>
      </c>
      <c r="C36" s="74">
        <f>Berechnung1!K21</f>
        <v>107.763877754506</v>
      </c>
      <c r="D36" s="74">
        <f>Berechnung1!K42</f>
        <v>89.393825052846381</v>
      </c>
      <c r="E36" s="44" t="e">
        <v>#N/A</v>
      </c>
      <c r="F36" s="42"/>
      <c r="G36" s="50"/>
      <c r="H36" s="42"/>
      <c r="I36" s="25"/>
      <c r="J36" s="25"/>
      <c r="K36" s="25"/>
    </row>
    <row r="37" spans="1:11" ht="18.75" customHeight="1" x14ac:dyDescent="0.2">
      <c r="A37" s="94"/>
      <c r="B37" s="113">
        <v>2023</v>
      </c>
      <c r="C37" s="112">
        <f>Berechnung1!K22</f>
        <v>101.91700585278048</v>
      </c>
      <c r="D37" s="112">
        <f>Berechnung1!K43</f>
        <v>89.92597472223126</v>
      </c>
      <c r="E37" s="43" t="e">
        <v>#N/A</v>
      </c>
      <c r="F37" s="42"/>
      <c r="G37" s="50"/>
      <c r="H37" s="42"/>
      <c r="I37" s="25"/>
      <c r="J37" s="25"/>
      <c r="K37" s="25"/>
    </row>
    <row r="38" spans="1:11" ht="18.75" customHeight="1" x14ac:dyDescent="0.2">
      <c r="B38" s="28" t="s">
        <v>53</v>
      </c>
      <c r="C38" s="74" t="e">
        <v>#N/A</v>
      </c>
      <c r="D38" s="74" t="e">
        <v>#N/A</v>
      </c>
      <c r="E38" s="44" t="e">
        <v>#N/A</v>
      </c>
      <c r="F38" s="42"/>
      <c r="G38" s="50"/>
      <c r="H38" s="42"/>
      <c r="I38" s="25"/>
      <c r="J38" s="25"/>
      <c r="K38" s="25"/>
    </row>
    <row r="39" spans="1:11" ht="24" customHeight="1" x14ac:dyDescent="0.2">
      <c r="B39" s="109" t="s">
        <v>20</v>
      </c>
      <c r="C39" s="110" t="e">
        <v>#N/A</v>
      </c>
      <c r="D39" s="110" t="e">
        <v>#N/A</v>
      </c>
      <c r="E39" s="111">
        <v>85</v>
      </c>
      <c r="H39" s="25"/>
      <c r="I39" s="25"/>
      <c r="J39" s="25"/>
      <c r="K39" s="25"/>
    </row>
    <row r="40" spans="1:11" x14ac:dyDescent="0.2">
      <c r="G40" s="14"/>
      <c r="H40" s="25"/>
    </row>
    <row r="41" spans="1:11" x14ac:dyDescent="0.2">
      <c r="H41" s="25"/>
    </row>
    <row r="42" spans="1:11" x14ac:dyDescent="0.2">
      <c r="A42" s="46"/>
      <c r="H42" s="25"/>
    </row>
    <row r="43" spans="1:11" x14ac:dyDescent="0.2">
      <c r="A43" s="46"/>
    </row>
    <row r="44" spans="1:11" x14ac:dyDescent="0.2">
      <c r="A44" s="46"/>
    </row>
    <row r="47" spans="1:11" x14ac:dyDescent="0.2">
      <c r="D47" s="47"/>
    </row>
    <row r="48" spans="1:11" x14ac:dyDescent="0.2">
      <c r="D48" s="48"/>
    </row>
    <row r="49" spans="4:4" x14ac:dyDescent="0.2">
      <c r="D49" s="48"/>
    </row>
    <row r="50" spans="4:4" x14ac:dyDescent="0.2">
      <c r="D50" s="48"/>
    </row>
    <row r="51" spans="4:4" x14ac:dyDescent="0.2">
      <c r="D51" s="48"/>
    </row>
    <row r="52" spans="4:4" x14ac:dyDescent="0.2">
      <c r="D52" s="48"/>
    </row>
    <row r="53" spans="4:4" x14ac:dyDescent="0.2">
      <c r="D53" s="48"/>
    </row>
    <row r="54" spans="4:4" x14ac:dyDescent="0.2">
      <c r="D54" s="48"/>
    </row>
    <row r="55" spans="4:4" x14ac:dyDescent="0.2">
      <c r="D55" s="48"/>
    </row>
    <row r="56" spans="4:4" x14ac:dyDescent="0.2">
      <c r="D56" s="48"/>
    </row>
    <row r="57" spans="4:4" x14ac:dyDescent="0.2">
      <c r="D57" s="48"/>
    </row>
    <row r="58" spans="4:4" x14ac:dyDescent="0.2">
      <c r="D58" s="48"/>
    </row>
    <row r="59" spans="4:4" x14ac:dyDescent="0.2">
      <c r="D59" s="48"/>
    </row>
  </sheetData>
  <sheetProtection selectLockedCells="1"/>
  <mergeCells count="16">
    <mergeCell ref="H6:H10"/>
    <mergeCell ref="B1:G1"/>
    <mergeCell ref="B14:G14"/>
    <mergeCell ref="B15:G15"/>
    <mergeCell ref="B6:G6"/>
    <mergeCell ref="B4:G4"/>
    <mergeCell ref="B3:G3"/>
    <mergeCell ref="B2:G2"/>
    <mergeCell ref="B5:G5"/>
    <mergeCell ref="B10:G10"/>
    <mergeCell ref="B8:G8"/>
    <mergeCell ref="B11:G11"/>
    <mergeCell ref="B9:G9"/>
    <mergeCell ref="B7:G7"/>
    <mergeCell ref="B12:G12"/>
    <mergeCell ref="B13:G13"/>
  </mergeCells>
  <phoneticPr fontId="23" type="noConversion"/>
  <conditionalFormatting sqref="F18 I18:P18">
    <cfRule type="cellIs" dxfId="1" priority="5" operator="greaterThan">
      <formula>0</formula>
    </cfRule>
  </conditionalFormatting>
  <conditionalFormatting sqref="H18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AB35"/>
  <sheetViews>
    <sheetView showGridLines="0" tabSelected="1" zoomScale="130" zoomScaleNormal="130" workbookViewId="0">
      <selection activeCell="M26" sqref="M26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2" style="1" customWidth="1"/>
    <col min="15" max="15" width="3.28515625" style="1" customWidth="1"/>
    <col min="16" max="16" width="10" style="1" customWidth="1"/>
    <col min="17" max="17" width="2.42578125" style="1" customWidth="1"/>
    <col min="18" max="18" width="32.7109375" style="1" customWidth="1"/>
    <col min="19" max="19" width="2.42578125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 x14ac:dyDescent="0.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28" ht="20.25" customHeight="1" x14ac:dyDescent="0.2">
      <c r="A2" s="5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56"/>
      <c r="T2" s="127" t="s">
        <v>5</v>
      </c>
      <c r="U2" s="128"/>
      <c r="V2" s="128"/>
      <c r="W2" s="128"/>
      <c r="X2" s="128"/>
      <c r="Y2" s="128"/>
      <c r="Z2" s="128"/>
      <c r="AA2" s="128"/>
      <c r="AB2" s="129"/>
    </row>
    <row r="3" spans="1:28" ht="18.75" customHeight="1" x14ac:dyDescent="0.3">
      <c r="A3" s="5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56"/>
      <c r="T3" s="18"/>
      <c r="U3" s="19"/>
      <c r="V3" s="24"/>
      <c r="W3" s="19"/>
      <c r="X3" s="19"/>
      <c r="Y3" s="24"/>
      <c r="Z3" s="19"/>
      <c r="AA3" s="19"/>
      <c r="AB3" s="20"/>
    </row>
    <row r="4" spans="1:28" ht="15.95" customHeight="1" x14ac:dyDescent="0.2">
      <c r="A4" s="5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56"/>
      <c r="T4" s="18"/>
      <c r="U4" s="19"/>
      <c r="V4" s="19"/>
      <c r="W4" s="19"/>
      <c r="X4" s="19"/>
      <c r="Y4" s="19"/>
      <c r="Z4" s="19"/>
      <c r="AA4" s="19"/>
      <c r="AB4" s="20"/>
    </row>
    <row r="5" spans="1:28" ht="7.5" customHeight="1" x14ac:dyDescent="0.2">
      <c r="A5" s="5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56"/>
      <c r="T5" s="18"/>
      <c r="U5" s="19"/>
      <c r="V5" s="19"/>
      <c r="W5" s="19"/>
      <c r="X5" s="19"/>
      <c r="Y5" s="19"/>
      <c r="Z5" s="19"/>
      <c r="AA5" s="19"/>
      <c r="AB5" s="20"/>
    </row>
    <row r="6" spans="1:28" ht="16.5" customHeight="1" x14ac:dyDescent="0.2">
      <c r="A6" s="55"/>
      <c r="C6" s="4"/>
      <c r="O6" s="56"/>
      <c r="T6" s="18"/>
      <c r="U6" s="19"/>
      <c r="V6" s="19"/>
      <c r="W6" s="19"/>
      <c r="X6" s="19"/>
      <c r="Y6" s="19"/>
      <c r="Z6" s="19"/>
      <c r="AA6" s="19"/>
      <c r="AB6" s="20"/>
    </row>
    <row r="7" spans="1:28" ht="16.5" customHeight="1" x14ac:dyDescent="0.2">
      <c r="A7" s="55"/>
      <c r="C7" s="4"/>
      <c r="O7" s="56"/>
      <c r="T7" s="18"/>
      <c r="U7" s="19"/>
      <c r="V7" s="19"/>
      <c r="W7" s="19"/>
      <c r="X7" s="19"/>
      <c r="Y7" s="19"/>
      <c r="Z7" s="19"/>
      <c r="AA7" s="19"/>
      <c r="AB7" s="20"/>
    </row>
    <row r="8" spans="1:28" ht="16.5" customHeight="1" x14ac:dyDescent="0.2">
      <c r="A8" s="55"/>
      <c r="C8" s="4"/>
      <c r="O8" s="56"/>
      <c r="T8" s="18"/>
      <c r="U8" s="19"/>
      <c r="V8" s="19"/>
      <c r="W8" s="19"/>
      <c r="X8" s="19"/>
      <c r="Y8" s="19"/>
      <c r="Z8" s="19"/>
      <c r="AA8" s="19"/>
      <c r="AB8" s="20"/>
    </row>
    <row r="9" spans="1:28" ht="16.5" customHeight="1" x14ac:dyDescent="0.2">
      <c r="A9" s="55"/>
      <c r="C9" s="4"/>
      <c r="O9" s="56"/>
      <c r="T9" s="18"/>
      <c r="U9" s="19"/>
      <c r="V9" s="19"/>
      <c r="W9" s="19"/>
      <c r="X9" s="19"/>
      <c r="Y9" s="19"/>
      <c r="Z9" s="19"/>
      <c r="AA9" s="19"/>
      <c r="AB9" s="20"/>
    </row>
    <row r="10" spans="1:28" ht="16.5" customHeight="1" x14ac:dyDescent="0.2">
      <c r="A10" s="55"/>
      <c r="C10" s="4"/>
      <c r="O10" s="56"/>
      <c r="T10" s="18"/>
      <c r="U10" s="19"/>
      <c r="V10" s="19"/>
      <c r="W10" s="19"/>
      <c r="X10" s="19"/>
      <c r="Y10" s="19"/>
      <c r="Z10" s="19"/>
      <c r="AA10" s="19"/>
      <c r="AB10" s="20"/>
    </row>
    <row r="11" spans="1:28" ht="16.5" customHeight="1" x14ac:dyDescent="0.2">
      <c r="A11" s="55"/>
      <c r="C11" s="4"/>
      <c r="O11" s="56"/>
      <c r="T11" s="18"/>
      <c r="U11" s="24" t="s">
        <v>2</v>
      </c>
      <c r="V11" s="19"/>
      <c r="W11" s="19"/>
      <c r="X11" s="19"/>
      <c r="Y11" s="19"/>
      <c r="Z11" s="19"/>
      <c r="AA11" s="19"/>
      <c r="AB11" s="20"/>
    </row>
    <row r="12" spans="1:28" ht="16.5" customHeight="1" x14ac:dyDescent="0.2">
      <c r="A12" s="55"/>
      <c r="C12" s="4"/>
      <c r="O12" s="56"/>
      <c r="T12" s="18"/>
      <c r="U12" s="19"/>
      <c r="V12" s="19"/>
      <c r="W12" s="19"/>
      <c r="X12" s="19"/>
      <c r="Y12" s="19"/>
      <c r="Z12" s="19"/>
      <c r="AA12" s="19"/>
      <c r="AB12" s="20"/>
    </row>
    <row r="13" spans="1:28" ht="17.25" customHeight="1" x14ac:dyDescent="0.2">
      <c r="A13" s="55"/>
      <c r="C13" s="4"/>
      <c r="O13" s="56"/>
      <c r="T13" s="18"/>
      <c r="U13" s="24" t="s">
        <v>3</v>
      </c>
      <c r="V13" s="19"/>
      <c r="W13" s="19"/>
      <c r="X13" s="19"/>
      <c r="Y13" s="19"/>
      <c r="Z13" s="19"/>
      <c r="AA13" s="19"/>
      <c r="AB13" s="20"/>
    </row>
    <row r="14" spans="1:28" ht="16.5" customHeight="1" x14ac:dyDescent="0.2">
      <c r="A14" s="55"/>
      <c r="C14" s="4"/>
      <c r="O14" s="56"/>
      <c r="T14" s="18"/>
      <c r="U14" s="19"/>
      <c r="V14" s="19"/>
      <c r="W14" s="19"/>
      <c r="X14" s="19"/>
      <c r="Y14" s="19"/>
      <c r="Z14" s="19"/>
      <c r="AA14" s="19"/>
      <c r="AB14" s="20"/>
    </row>
    <row r="15" spans="1:28" ht="16.5" customHeight="1" x14ac:dyDescent="0.2">
      <c r="A15" s="55"/>
      <c r="C15" s="4"/>
      <c r="O15" s="56"/>
      <c r="T15" s="18"/>
      <c r="U15" s="19"/>
      <c r="V15" s="24" t="s">
        <v>4</v>
      </c>
      <c r="W15" s="19"/>
      <c r="X15" s="19"/>
      <c r="Y15" s="24" t="s">
        <v>4</v>
      </c>
      <c r="Z15" s="19"/>
      <c r="AA15" s="19"/>
      <c r="AB15" s="20"/>
    </row>
    <row r="16" spans="1:28" ht="16.5" customHeight="1" x14ac:dyDescent="0.2">
      <c r="A16" s="55"/>
      <c r="C16" s="4"/>
      <c r="O16" s="56"/>
      <c r="T16" s="18"/>
      <c r="U16" s="19"/>
      <c r="V16" s="19"/>
      <c r="W16" s="19"/>
      <c r="X16" s="19"/>
      <c r="Y16" s="19"/>
      <c r="Z16" s="19"/>
      <c r="AA16" s="19"/>
      <c r="AB16" s="20"/>
    </row>
    <row r="17" spans="1:28" ht="16.5" customHeight="1" x14ac:dyDescent="0.2">
      <c r="A17" s="55"/>
      <c r="C17" s="4"/>
      <c r="O17" s="56"/>
      <c r="T17" s="18"/>
      <c r="U17" s="19"/>
      <c r="V17" s="19"/>
      <c r="W17" s="19"/>
      <c r="X17" s="19"/>
      <c r="Y17" s="19"/>
      <c r="Z17" s="19"/>
      <c r="AA17" s="19"/>
      <c r="AB17" s="20"/>
    </row>
    <row r="18" spans="1:28" ht="22.5" customHeight="1" x14ac:dyDescent="0.2">
      <c r="A18" s="55"/>
      <c r="C18" s="4"/>
      <c r="O18" s="56"/>
      <c r="T18" s="18"/>
      <c r="U18" s="19"/>
      <c r="V18" s="19"/>
      <c r="W18" s="19"/>
      <c r="X18" s="19"/>
      <c r="Y18" s="19"/>
      <c r="Z18" s="19"/>
      <c r="AA18" s="19"/>
      <c r="AB18" s="20"/>
    </row>
    <row r="19" spans="1:28" ht="45.75" customHeight="1" x14ac:dyDescent="0.2">
      <c r="A19" s="55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56"/>
      <c r="T19" s="21"/>
      <c r="U19" s="22"/>
      <c r="V19" s="22"/>
      <c r="W19" s="22"/>
      <c r="X19" s="22"/>
      <c r="Y19" s="22"/>
      <c r="Z19" s="22"/>
      <c r="AA19" s="31"/>
      <c r="AB19" s="23"/>
    </row>
    <row r="20" spans="1:28" ht="33" customHeight="1" x14ac:dyDescent="0.2">
      <c r="A20" s="55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1"/>
      <c r="O20" s="56"/>
      <c r="T20" s="19"/>
      <c r="U20" s="19"/>
      <c r="V20" s="19"/>
      <c r="W20" s="19"/>
      <c r="X20" s="19"/>
      <c r="Y20" s="19"/>
      <c r="Z20" s="19"/>
      <c r="AA20" s="32"/>
      <c r="AB20" s="19"/>
    </row>
    <row r="21" spans="1:28" ht="33.75" customHeight="1" x14ac:dyDescent="0.2">
      <c r="A21" s="57"/>
      <c r="B21" s="58"/>
      <c r="C21" s="59"/>
      <c r="D21" s="60"/>
      <c r="E21" s="61"/>
      <c r="F21" s="60"/>
      <c r="G21" s="61"/>
      <c r="H21" s="60"/>
      <c r="I21" s="61"/>
      <c r="J21" s="60"/>
      <c r="K21" s="61"/>
      <c r="L21" s="60"/>
      <c r="M21" s="61"/>
      <c r="N21" s="58"/>
      <c r="O21" s="62"/>
    </row>
    <row r="22" spans="1:28" ht="3.75" customHeight="1" x14ac:dyDescent="0.2">
      <c r="A22" s="29"/>
      <c r="B22" s="11"/>
      <c r="C22" s="12"/>
      <c r="D22" s="13"/>
      <c r="E22" s="26"/>
      <c r="F22" s="13"/>
      <c r="G22" s="26"/>
      <c r="H22" s="13"/>
      <c r="I22" s="26"/>
      <c r="J22" s="13"/>
      <c r="K22" s="26"/>
      <c r="L22" s="13"/>
      <c r="M22" s="26"/>
      <c r="N22" s="11"/>
    </row>
    <row r="23" spans="1:28" ht="2.25" customHeight="1" x14ac:dyDescent="0.2">
      <c r="A23" s="29"/>
      <c r="B23" s="11"/>
      <c r="C23" s="12"/>
      <c r="D23" s="13"/>
      <c r="E23" s="130"/>
      <c r="F23" s="13"/>
      <c r="G23" s="130"/>
      <c r="H23" s="13"/>
      <c r="I23" s="130"/>
      <c r="J23" s="13"/>
      <c r="K23" s="130"/>
      <c r="L23" s="13"/>
      <c r="M23" s="130"/>
      <c r="N23" s="11"/>
    </row>
    <row r="24" spans="1:28" ht="5.25" customHeight="1" x14ac:dyDescent="0.2">
      <c r="A24" s="29"/>
      <c r="B24" s="11"/>
      <c r="C24" s="12"/>
      <c r="D24" s="13"/>
      <c r="E24" s="130"/>
      <c r="F24" s="13"/>
      <c r="G24" s="130"/>
      <c r="H24" s="13"/>
      <c r="I24" s="130"/>
      <c r="J24" s="13"/>
      <c r="K24" s="130"/>
      <c r="L24" s="13"/>
      <c r="M24" s="130"/>
      <c r="N24" s="11"/>
    </row>
    <row r="25" spans="1:28" ht="16.5" customHeight="1" x14ac:dyDescent="0.2">
      <c r="C25" s="4"/>
      <c r="D25" s="6"/>
      <c r="E25" s="6"/>
      <c r="F25" s="6"/>
      <c r="G25" s="6"/>
      <c r="H25" s="6"/>
      <c r="I25" s="6"/>
      <c r="J25" s="6"/>
      <c r="K25" s="6"/>
      <c r="L25" s="6"/>
    </row>
    <row r="26" spans="1:28" ht="21.75" customHeight="1" x14ac:dyDescent="0.2"/>
    <row r="27" spans="1:28" ht="6.75" customHeight="1" x14ac:dyDescent="0.2"/>
    <row r="28" spans="1:28" ht="6" customHeight="1" x14ac:dyDescent="0.2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8" ht="4.5" customHeight="1" x14ac:dyDescent="0.2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8" ht="6" customHeight="1" x14ac:dyDescent="0.2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8" ht="6.75" customHeight="1" x14ac:dyDescent="0.2"/>
    <row r="32" spans="1:28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7"/>
      <c r="C33" s="17"/>
      <c r="D33" s="17"/>
      <c r="E33" s="17"/>
      <c r="F33" s="17"/>
      <c r="G33" s="3"/>
      <c r="H33" s="3"/>
      <c r="I33" s="3"/>
      <c r="J33" s="3"/>
      <c r="K33" s="3"/>
      <c r="L33" s="3"/>
    </row>
    <row r="34" spans="2:12" x14ac:dyDescent="0.2">
      <c r="B34" s="17"/>
      <c r="C34" s="17"/>
      <c r="D34" s="17"/>
      <c r="E34" s="17"/>
      <c r="F34" s="17"/>
      <c r="G34" s="3"/>
      <c r="H34" s="3"/>
      <c r="I34" s="3"/>
      <c r="J34" s="3"/>
      <c r="K34" s="3"/>
      <c r="L34" s="3"/>
    </row>
    <row r="35" spans="2:12" x14ac:dyDescent="0.2">
      <c r="B35" s="17"/>
      <c r="C35" s="17"/>
      <c r="D35" s="17"/>
      <c r="E35" s="17"/>
      <c r="F35" s="17"/>
      <c r="G35" s="3"/>
      <c r="H35" s="3"/>
      <c r="I35" s="3"/>
      <c r="J35" s="3"/>
      <c r="K35" s="3"/>
      <c r="L35" s="3"/>
    </row>
  </sheetData>
  <sheetProtection selectLockedCells="1"/>
  <mergeCells count="6">
    <mergeCell ref="T2:AB2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Z35"/>
  <sheetViews>
    <sheetView showGridLines="0" zoomScale="130" zoomScaleNormal="130" workbookViewId="0">
      <selection activeCell="Q18" sqref="Q18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2" style="1" customWidth="1"/>
    <col min="15" max="15" width="12.5703125" style="1" customWidth="1"/>
    <col min="16" max="16" width="4.42578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26" ht="20.25" customHeight="1" x14ac:dyDescent="0.2">
      <c r="A2" s="6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67"/>
      <c r="R2" s="127" t="s">
        <v>5</v>
      </c>
      <c r="S2" s="128"/>
      <c r="T2" s="128"/>
      <c r="U2" s="128"/>
      <c r="V2" s="128"/>
      <c r="W2" s="128"/>
      <c r="X2" s="128"/>
      <c r="Y2" s="128"/>
      <c r="Z2" s="129"/>
    </row>
    <row r="3" spans="1:26" ht="18.75" customHeight="1" x14ac:dyDescent="0.3">
      <c r="A3" s="6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67"/>
      <c r="R3" s="18"/>
      <c r="S3" s="19"/>
      <c r="T3" s="24"/>
      <c r="U3" s="19"/>
      <c r="V3" s="19"/>
      <c r="W3" s="24"/>
      <c r="X3" s="19"/>
      <c r="Y3" s="19"/>
      <c r="Z3" s="20"/>
    </row>
    <row r="4" spans="1:26" ht="15.95" customHeight="1" x14ac:dyDescent="0.2">
      <c r="A4" s="6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67"/>
      <c r="R4" s="18"/>
      <c r="S4" s="19"/>
      <c r="T4" s="19"/>
      <c r="U4" s="19"/>
      <c r="V4" s="19"/>
      <c r="W4" s="19"/>
      <c r="X4" s="19"/>
      <c r="Y4" s="19"/>
      <c r="Z4" s="20"/>
    </row>
    <row r="5" spans="1:26" ht="7.5" customHeight="1" x14ac:dyDescent="0.2">
      <c r="A5" s="6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67"/>
      <c r="R5" s="18"/>
      <c r="S5" s="19"/>
      <c r="T5" s="19"/>
      <c r="U5" s="19"/>
      <c r="V5" s="19"/>
      <c r="W5" s="19"/>
      <c r="X5" s="19"/>
      <c r="Y5" s="19"/>
      <c r="Z5" s="20"/>
    </row>
    <row r="6" spans="1:26" ht="16.5" customHeight="1" x14ac:dyDescent="0.2">
      <c r="A6" s="66"/>
      <c r="C6" s="4"/>
      <c r="O6" s="67"/>
      <c r="R6" s="18"/>
      <c r="S6" s="19"/>
      <c r="T6" s="19"/>
      <c r="U6" s="19"/>
      <c r="V6" s="19"/>
      <c r="W6" s="19"/>
      <c r="X6" s="19"/>
      <c r="Y6" s="19"/>
      <c r="Z6" s="20"/>
    </row>
    <row r="7" spans="1:26" ht="16.5" customHeight="1" x14ac:dyDescent="0.2">
      <c r="A7" s="66"/>
      <c r="C7" s="4"/>
      <c r="O7" s="67"/>
      <c r="R7" s="18"/>
      <c r="S7" s="19"/>
      <c r="T7" s="19"/>
      <c r="U7" s="19"/>
      <c r="V7" s="19"/>
      <c r="W7" s="19"/>
      <c r="X7" s="19"/>
      <c r="Y7" s="19"/>
      <c r="Z7" s="20"/>
    </row>
    <row r="8" spans="1:26" ht="16.5" customHeight="1" x14ac:dyDescent="0.2">
      <c r="A8" s="66"/>
      <c r="C8" s="4"/>
      <c r="O8" s="67"/>
      <c r="R8" s="18"/>
      <c r="S8" s="19"/>
      <c r="T8" s="19"/>
      <c r="U8" s="19"/>
      <c r="V8" s="19"/>
      <c r="W8" s="19"/>
      <c r="X8" s="19"/>
      <c r="Y8" s="19"/>
      <c r="Z8" s="20"/>
    </row>
    <row r="9" spans="1:26" ht="16.5" customHeight="1" x14ac:dyDescent="0.2">
      <c r="A9" s="66"/>
      <c r="C9" s="4"/>
      <c r="O9" s="67"/>
      <c r="R9" s="18"/>
      <c r="S9" s="19"/>
      <c r="T9" s="19"/>
      <c r="U9" s="19"/>
      <c r="V9" s="19"/>
      <c r="W9" s="19"/>
      <c r="X9" s="19"/>
      <c r="Y9" s="19"/>
      <c r="Z9" s="20"/>
    </row>
    <row r="10" spans="1:26" ht="16.5" customHeight="1" x14ac:dyDescent="0.2">
      <c r="A10" s="66"/>
      <c r="C10" s="4"/>
      <c r="O10" s="67"/>
      <c r="R10" s="18"/>
      <c r="S10" s="19"/>
      <c r="T10" s="19"/>
      <c r="U10" s="19"/>
      <c r="V10" s="19"/>
      <c r="W10" s="19"/>
      <c r="X10" s="19"/>
      <c r="Y10" s="19"/>
      <c r="Z10" s="20"/>
    </row>
    <row r="11" spans="1:26" ht="16.5" customHeight="1" x14ac:dyDescent="0.2">
      <c r="A11" s="66"/>
      <c r="C11" s="4"/>
      <c r="O11" s="67"/>
      <c r="R11" s="18"/>
      <c r="S11" s="24" t="s">
        <v>2</v>
      </c>
      <c r="T11" s="19"/>
      <c r="U11" s="19"/>
      <c r="V11" s="19"/>
      <c r="W11" s="19"/>
      <c r="X11" s="19"/>
      <c r="Y11" s="19"/>
      <c r="Z11" s="20"/>
    </row>
    <row r="12" spans="1:26" ht="16.5" customHeight="1" x14ac:dyDescent="0.2">
      <c r="A12" s="66"/>
      <c r="C12" s="4"/>
      <c r="O12" s="67"/>
      <c r="R12" s="18"/>
      <c r="S12" s="19"/>
      <c r="T12" s="19"/>
      <c r="U12" s="19"/>
      <c r="V12" s="19"/>
      <c r="W12" s="19"/>
      <c r="X12" s="19"/>
      <c r="Y12" s="19"/>
      <c r="Z12" s="20"/>
    </row>
    <row r="13" spans="1:26" ht="17.25" customHeight="1" x14ac:dyDescent="0.2">
      <c r="A13" s="66"/>
      <c r="C13" s="4"/>
      <c r="O13" s="67"/>
      <c r="R13" s="18"/>
      <c r="S13" s="24" t="s">
        <v>3</v>
      </c>
      <c r="T13" s="19"/>
      <c r="U13" s="19"/>
      <c r="V13" s="19"/>
      <c r="W13" s="19"/>
      <c r="X13" s="19"/>
      <c r="Y13" s="19"/>
      <c r="Z13" s="20"/>
    </row>
    <row r="14" spans="1:26" ht="16.5" customHeight="1" x14ac:dyDescent="0.2">
      <c r="A14" s="66"/>
      <c r="C14" s="4"/>
      <c r="O14" s="67"/>
      <c r="R14" s="18"/>
      <c r="S14" s="19"/>
      <c r="T14" s="19"/>
      <c r="U14" s="19"/>
      <c r="V14" s="19"/>
      <c r="W14" s="19"/>
      <c r="X14" s="19"/>
      <c r="Y14" s="19"/>
      <c r="Z14" s="20"/>
    </row>
    <row r="15" spans="1:26" ht="16.5" customHeight="1" x14ac:dyDescent="0.2">
      <c r="A15" s="66"/>
      <c r="C15" s="4"/>
      <c r="O15" s="67"/>
      <c r="R15" s="18"/>
      <c r="S15" s="19"/>
      <c r="T15" s="24" t="s">
        <v>4</v>
      </c>
      <c r="U15" s="19"/>
      <c r="V15" s="19"/>
      <c r="W15" s="24" t="s">
        <v>4</v>
      </c>
      <c r="X15" s="19"/>
      <c r="Y15" s="19"/>
      <c r="Z15" s="20"/>
    </row>
    <row r="16" spans="1:26" ht="16.5" customHeight="1" x14ac:dyDescent="0.2">
      <c r="A16" s="66"/>
      <c r="C16" s="4"/>
      <c r="O16" s="67"/>
      <c r="R16" s="18"/>
      <c r="S16" s="19"/>
      <c r="T16" s="19"/>
      <c r="U16" s="19"/>
      <c r="V16" s="19"/>
      <c r="W16" s="19"/>
      <c r="X16" s="19"/>
      <c r="Y16" s="19"/>
      <c r="Z16" s="20"/>
    </row>
    <row r="17" spans="1:26" ht="16.5" customHeight="1" x14ac:dyDescent="0.2">
      <c r="A17" s="66"/>
      <c r="C17" s="4"/>
      <c r="O17" s="67"/>
      <c r="R17" s="18"/>
      <c r="S17" s="19"/>
      <c r="T17" s="19"/>
      <c r="U17" s="19"/>
      <c r="V17" s="19"/>
      <c r="W17" s="19"/>
      <c r="X17" s="19"/>
      <c r="Y17" s="19"/>
      <c r="Z17" s="20"/>
    </row>
    <row r="18" spans="1:26" ht="22.5" customHeight="1" x14ac:dyDescent="0.2">
      <c r="A18" s="66"/>
      <c r="C18" s="4"/>
      <c r="O18" s="67"/>
      <c r="R18" s="18"/>
      <c r="S18" s="19"/>
      <c r="T18" s="19"/>
      <c r="U18" s="19"/>
      <c r="V18" s="19"/>
      <c r="W18" s="19"/>
      <c r="X18" s="19"/>
      <c r="Y18" s="19"/>
      <c r="Z18" s="20"/>
    </row>
    <row r="19" spans="1:26" ht="45.75" customHeight="1" x14ac:dyDescent="0.2">
      <c r="A19" s="66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67"/>
      <c r="R19" s="21"/>
      <c r="S19" s="22"/>
      <c r="T19" s="22"/>
      <c r="U19" s="22"/>
      <c r="V19" s="22"/>
      <c r="W19" s="22"/>
      <c r="X19" s="22"/>
      <c r="Y19" s="31"/>
      <c r="Z19" s="23"/>
    </row>
    <row r="20" spans="1:26" ht="33" customHeight="1" x14ac:dyDescent="0.2">
      <c r="A20" s="66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1"/>
      <c r="O20" s="67"/>
      <c r="R20" s="29"/>
      <c r="S20" s="29"/>
      <c r="T20" s="29"/>
      <c r="U20" s="29"/>
      <c r="V20" s="29"/>
      <c r="W20" s="29"/>
      <c r="X20" s="29"/>
      <c r="Y20" s="37"/>
      <c r="Z20" s="29"/>
    </row>
    <row r="21" spans="1:26" ht="46.5" customHeight="1" x14ac:dyDescent="0.2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72"/>
      <c r="N21" s="69"/>
      <c r="O21" s="73"/>
    </row>
    <row r="22" spans="1:26" ht="3.75" customHeight="1" x14ac:dyDescent="0.2">
      <c r="A22" s="29"/>
      <c r="B22" s="11"/>
      <c r="C22" s="12"/>
      <c r="D22" s="13"/>
      <c r="E22" s="35"/>
      <c r="F22" s="13"/>
      <c r="G22" s="35"/>
      <c r="H22" s="13"/>
      <c r="I22" s="35"/>
      <c r="J22" s="13"/>
      <c r="K22" s="35"/>
      <c r="L22" s="13"/>
      <c r="M22" s="35"/>
      <c r="N22" s="11"/>
    </row>
    <row r="23" spans="1:26" ht="9" customHeight="1" x14ac:dyDescent="0.2">
      <c r="A23" s="29"/>
      <c r="B23" s="11"/>
      <c r="C23" s="12"/>
      <c r="D23" s="13"/>
      <c r="E23" s="130"/>
      <c r="F23" s="13"/>
      <c r="G23" s="130"/>
      <c r="H23" s="13"/>
      <c r="I23" s="130"/>
      <c r="J23" s="13"/>
      <c r="K23" s="130"/>
      <c r="L23" s="13"/>
      <c r="M23" s="130"/>
      <c r="N23" s="11"/>
    </row>
    <row r="24" spans="1:26" ht="9" customHeight="1" x14ac:dyDescent="0.2">
      <c r="A24" s="29"/>
      <c r="B24" s="11"/>
      <c r="C24" s="12"/>
      <c r="D24" s="13"/>
      <c r="E24" s="130"/>
      <c r="F24" s="13"/>
      <c r="G24" s="130"/>
      <c r="H24" s="13"/>
      <c r="I24" s="130"/>
      <c r="J24" s="13"/>
      <c r="K24" s="130"/>
      <c r="L24" s="13"/>
      <c r="M24" s="130"/>
      <c r="N24" s="11"/>
    </row>
    <row r="25" spans="1:26" ht="16.5" customHeight="1" x14ac:dyDescent="0.2">
      <c r="C25" s="4"/>
      <c r="D25" s="6"/>
      <c r="E25" s="6"/>
      <c r="F25" s="6"/>
      <c r="G25" s="6"/>
      <c r="H25" s="6"/>
      <c r="I25" s="6"/>
      <c r="J25" s="6"/>
      <c r="K25" s="6"/>
      <c r="L25" s="6"/>
    </row>
    <row r="26" spans="1:26" ht="21.75" customHeight="1" x14ac:dyDescent="0.2"/>
    <row r="27" spans="1:26" ht="6.75" customHeight="1" x14ac:dyDescent="0.2"/>
    <row r="28" spans="1:26" ht="6" customHeight="1" x14ac:dyDescent="0.2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6" ht="4.5" customHeight="1" x14ac:dyDescent="0.2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6" ht="6" customHeight="1" x14ac:dyDescent="0.2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26" ht="6.75" customHeight="1" x14ac:dyDescent="0.2"/>
    <row r="32" spans="1:26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7"/>
      <c r="C33" s="17"/>
      <c r="D33" s="17"/>
      <c r="E33" s="17"/>
      <c r="F33" s="17"/>
      <c r="G33" s="3"/>
      <c r="H33" s="3"/>
      <c r="I33" s="3"/>
      <c r="J33" s="3"/>
      <c r="K33" s="3"/>
      <c r="L33" s="3"/>
    </row>
    <row r="34" spans="2:12" x14ac:dyDescent="0.2">
      <c r="B34" s="17"/>
      <c r="C34" s="17"/>
      <c r="D34" s="17"/>
      <c r="E34" s="17"/>
      <c r="F34" s="17"/>
      <c r="G34" s="3"/>
      <c r="H34" s="3"/>
      <c r="I34" s="3"/>
      <c r="J34" s="3"/>
      <c r="K34" s="3"/>
      <c r="L34" s="3"/>
    </row>
    <row r="35" spans="2:12" x14ac:dyDescent="0.2">
      <c r="B35" s="17"/>
      <c r="C35" s="17"/>
      <c r="D35" s="17"/>
      <c r="E35" s="17"/>
      <c r="F35" s="17"/>
      <c r="G35" s="3"/>
      <c r="H35" s="3"/>
      <c r="I35" s="3"/>
      <c r="J35" s="3"/>
      <c r="K35" s="3"/>
      <c r="L35" s="3"/>
    </row>
  </sheetData>
  <sheetProtection selectLockedCells="1"/>
  <mergeCells count="6">
    <mergeCell ref="R2:Z2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Berechnung1</vt:lpstr>
      <vt:lpstr>Daten</vt:lpstr>
      <vt:lpstr>Diagramm</vt:lpstr>
      <vt:lpstr>Diagramm ENGLISCH</vt:lpstr>
      <vt:lpstr>Diagramm!Druckbereich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2025-03-26T10:17:57Z</cp:lastPrinted>
  <dcterms:created xsi:type="dcterms:W3CDTF">2010-08-25T11:28:54Z</dcterms:created>
  <dcterms:modified xsi:type="dcterms:W3CDTF">2025-03-26T10:20:11Z</dcterms:modified>
</cp:coreProperties>
</file>