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60" windowWidth="20730" windowHeight="11595" tabRatio="775" activeTab="5"/>
  </bookViews>
  <sheets>
    <sheet name="How to use this Template" sheetId="1" r:id="rId1"/>
    <sheet name="Group A" sheetId="2" r:id="rId2"/>
    <sheet name="Group B" sheetId="3" r:id="rId3"/>
    <sheet name="Group C" sheetId="4" r:id="rId4"/>
    <sheet name="Visual  Survey Recommendations" sheetId="5" r:id="rId5"/>
    <sheet name="Measure catalogue" sheetId="6" r:id="rId6"/>
  </sheets>
  <definedNames/>
  <calcPr fullCalcOnLoad="1"/>
</workbook>
</file>

<file path=xl/sharedStrings.xml><?xml version="1.0" encoding="utf-8"?>
<sst xmlns="http://schemas.openxmlformats.org/spreadsheetml/2006/main" count="2722" uniqueCount="1059">
  <si>
    <t>Credibility, %</t>
  </si>
  <si>
    <t>Environmental impacts caused by the TMF were not assessed</t>
  </si>
  <si>
    <t>Properties of soils at the site and soils used for TMF construction were not studied or taken into account</t>
  </si>
  <si>
    <t>TMF staff does not have the proper qualification and skills</t>
  </si>
  <si>
    <t>Do pipelines remain air-tight and stable during long-term mechanical, chemical, thermal and biological impact?</t>
  </si>
  <si>
    <t>Does the monitoring schedule cover local geological, hydrological and climatic conditions?</t>
  </si>
  <si>
    <t>Is seismic activity monitored at the TMF?</t>
  </si>
  <si>
    <t>Are measures taken to authenticate an operator/owner of the abandoned TMF?</t>
  </si>
  <si>
    <t>MEASURE CATALOGUE</t>
  </si>
  <si>
    <t>Answer evaluation</t>
  </si>
  <si>
    <t>Construction</t>
  </si>
  <si>
    <t>Were possible accident scenarios described including criteria and process of their selection?</t>
  </si>
  <si>
    <t>Is ambient air pollution controlled during TMF construction and operation?</t>
  </si>
  <si>
    <t>Is construction procedure included into design documents?</t>
  </si>
  <si>
    <t>Is normal operation ensured for TMF components during flooding?</t>
  </si>
  <si>
    <t>Is the monitoring system equipped with automated monitoring stations?</t>
  </si>
  <si>
    <t>Are monitoring data regularly collected?</t>
  </si>
  <si>
    <t>Was the opinion of local NGOs taken into account concerning TMF construction?</t>
  </si>
  <si>
    <t>Were risks taken from different studied scenarios evaluated as acceptable?</t>
  </si>
  <si>
    <t>#</t>
  </si>
  <si>
    <t>Maximum score, items</t>
  </si>
  <si>
    <t>Category</t>
  </si>
  <si>
    <t>TDP</t>
  </si>
  <si>
    <t>1A</t>
  </si>
  <si>
    <t>1B</t>
  </si>
  <si>
    <t>STC</t>
  </si>
  <si>
    <t>1C</t>
  </si>
  <si>
    <t>TRI</t>
  </si>
  <si>
    <t>INR</t>
  </si>
  <si>
    <t>1D</t>
  </si>
  <si>
    <t>2A</t>
  </si>
  <si>
    <t>2B</t>
  </si>
  <si>
    <t>EMP</t>
  </si>
  <si>
    <t>EIA</t>
  </si>
  <si>
    <t>GCR</t>
  </si>
  <si>
    <t>5A</t>
  </si>
  <si>
    <t>6A</t>
  </si>
  <si>
    <t>6B</t>
  </si>
  <si>
    <t>8A</t>
  </si>
  <si>
    <t>8B</t>
  </si>
  <si>
    <t>Does the TMF design exclude soil contamination by tailing materials and process water?</t>
  </si>
  <si>
    <t>8C</t>
  </si>
  <si>
    <t>10B</t>
  </si>
  <si>
    <t>WTM</t>
  </si>
  <si>
    <t>12A</t>
  </si>
  <si>
    <t>MON</t>
  </si>
  <si>
    <t>10C</t>
  </si>
  <si>
    <t>DSC</t>
  </si>
  <si>
    <t>12B</t>
  </si>
  <si>
    <t>16B</t>
  </si>
  <si>
    <t>16A</t>
  </si>
  <si>
    <t>15A</t>
  </si>
  <si>
    <t>17B</t>
  </si>
  <si>
    <t>17C</t>
  </si>
  <si>
    <t>18A</t>
  </si>
  <si>
    <t>23A</t>
  </si>
  <si>
    <t>Is the TMF equipped with catching tanks / ponds intended to collect emergency overflows?</t>
  </si>
  <si>
    <t>28A</t>
  </si>
  <si>
    <t>Is there a program for regular staff training and advanced training?</t>
  </si>
  <si>
    <t>24A</t>
  </si>
  <si>
    <t>24B</t>
  </si>
  <si>
    <t>Do monitoring tools provide well-timed detection of hazardous leaks from pipelines?</t>
  </si>
  <si>
    <t>26A</t>
  </si>
  <si>
    <t>Are the abandoned TMF borders clearly labelled?</t>
  </si>
  <si>
    <t>Does the emergency plan contain evaluation of emergency scenarios as well as procedures and physical resources to respond them?</t>
  </si>
  <si>
    <t>29A</t>
  </si>
  <si>
    <t>30B</t>
  </si>
  <si>
    <t>30D</t>
  </si>
  <si>
    <t>30C</t>
  </si>
  <si>
    <t>Does the alarm plan contain alerting procedures for deviations from normal operation?</t>
  </si>
  <si>
    <t>31D</t>
  </si>
  <si>
    <t>Is the TMF operating staff trained in accident response procedures?</t>
  </si>
  <si>
    <t>31C</t>
  </si>
  <si>
    <t>31B</t>
  </si>
  <si>
    <t>CRS</t>
  </si>
  <si>
    <t>32A</t>
  </si>
  <si>
    <t>Were criteria set for the completion of TMF operation?</t>
  </si>
  <si>
    <t>32B</t>
  </si>
  <si>
    <t>33A</t>
  </si>
  <si>
    <t>Priority</t>
  </si>
  <si>
    <t>Problem to be solved</t>
  </si>
  <si>
    <t>Abbreviation</t>
  </si>
  <si>
    <t>I</t>
  </si>
  <si>
    <t>II</t>
  </si>
  <si>
    <t>TMF Deposition Plan</t>
  </si>
  <si>
    <t>III</t>
  </si>
  <si>
    <t>IV</t>
  </si>
  <si>
    <t>V</t>
  </si>
  <si>
    <t>VI</t>
  </si>
  <si>
    <t>VII</t>
  </si>
  <si>
    <t>VIII</t>
  </si>
  <si>
    <t>Emergency Plan</t>
  </si>
  <si>
    <t>IX</t>
  </si>
  <si>
    <t>X</t>
  </si>
  <si>
    <t>XI</t>
  </si>
  <si>
    <t>XII</t>
  </si>
  <si>
    <t>Number of  questions</t>
  </si>
  <si>
    <t>Maximum value, score</t>
  </si>
  <si>
    <t>Evaluation result, score</t>
  </si>
  <si>
    <t>Evaluation result, %</t>
  </si>
  <si>
    <t>Numerical values of Safety rank for the TMF categories</t>
  </si>
  <si>
    <t>Total score Safety</t>
  </si>
  <si>
    <t>Geological, climate, and terrain risks</t>
  </si>
  <si>
    <t>Substances (Tailings Capacity, Toxicity)</t>
  </si>
  <si>
    <t>Dam and screens</t>
  </si>
  <si>
    <t>Transportation and infrastructure</t>
  </si>
  <si>
    <t>Water management</t>
  </si>
  <si>
    <t>Environment Impact Assessment</t>
  </si>
  <si>
    <t>Monitoring</t>
  </si>
  <si>
    <t>Design documentation is incomplete</t>
  </si>
  <si>
    <t>Short-term</t>
  </si>
  <si>
    <t>The TMF project was not discussed with local authorities and communities</t>
  </si>
  <si>
    <t>Alternative options of TMF disposition were not considered</t>
  </si>
  <si>
    <t>Natural and man-made risks were not taken into account in accident scenarios</t>
  </si>
  <si>
    <t>Hazardous materials were not identified completely</t>
  </si>
  <si>
    <t>Mid-term</t>
  </si>
  <si>
    <t>Pipeline documentation is incomplete</t>
  </si>
  <si>
    <t>Humus layer was not removed and stored properly at the site</t>
  </si>
  <si>
    <t>The TMF operation manual is incomplete or not amended regularly</t>
  </si>
  <si>
    <t>Hazardous materials and substances are stored inappropriately</t>
  </si>
  <si>
    <t>Acidic water collection and neutralization is absent</t>
  </si>
  <si>
    <t>Transportation facilities including pipelines do not comply safety requirements</t>
  </si>
  <si>
    <t>a) testing is performed with water, test pressure exceeds the maximum allowable working pressure of a pipeline by 1.3 times;</t>
  </si>
  <si>
    <t>b) testing is performed with nitrogen or air, test pressure exceeds the maximum allowable working pressure of the pipeline by 1,1 times</t>
  </si>
  <si>
    <t>Drainage facilities do not meet operating conditions or requirements</t>
  </si>
  <si>
    <t>Dam characteristics are insufficient to retain water</t>
  </si>
  <si>
    <t>Monitoring schedule and/or network is incomplete</t>
  </si>
  <si>
    <t>Emergency plan is not developed or incomplete</t>
  </si>
  <si>
    <t>The TMF is abandoned and not maintained properly</t>
  </si>
  <si>
    <t>TMF are not secured properly</t>
  </si>
  <si>
    <t>Emergency plans are not complete, agreed or updated</t>
  </si>
  <si>
    <t>The preparedness of responding to emergency situations is insufficient</t>
  </si>
  <si>
    <t>The TMF closure plan is absent or insufficient</t>
  </si>
  <si>
    <t>Short- and mid-term</t>
  </si>
  <si>
    <t>Long-term stability of the TMF is not ensured after closure</t>
  </si>
  <si>
    <t>Long-term</t>
  </si>
  <si>
    <t>Protective measures for mitigation of TMF after-effects are not applied</t>
  </si>
  <si>
    <t>Measures prescribed</t>
  </si>
  <si>
    <t>Licensing</t>
  </si>
  <si>
    <t>Environmental impact assessment and land-use planning</t>
  </si>
  <si>
    <t>Hazard identification and risk assessment</t>
  </si>
  <si>
    <t>Management</t>
  </si>
  <si>
    <t>Education and training of personnel</t>
  </si>
  <si>
    <t>Internal emergency planning</t>
  </si>
  <si>
    <t>External emergency planning</t>
  </si>
  <si>
    <t>Assessment of and priority tasks for abandoned sites</t>
  </si>
  <si>
    <t>Management of abandoned sites</t>
  </si>
  <si>
    <t>Data source</t>
  </si>
  <si>
    <t>PRE-CONSTRUCTION AND CONSTRUCTION</t>
  </si>
  <si>
    <t>Were local geological, hydrotechnical and geochemical conditions taken into account while performing the TMF design?</t>
  </si>
  <si>
    <t>Were risks deemed acceptable for all components?</t>
  </si>
  <si>
    <t>Were valid and applicable safety requirements observed while designing the systems for tailings material transportation?</t>
  </si>
  <si>
    <t>OPERATION AND MANAGEMENT</t>
  </si>
  <si>
    <t>Is the TMF operated and managed according to approved operation and management plan (TMF operation manual)?</t>
  </si>
  <si>
    <t>p. 21, clause 83</t>
  </si>
  <si>
    <t>Is the tailing delivery system operated according to the TMF operation manual?</t>
  </si>
  <si>
    <t>p. 21, clause 84(a)</t>
  </si>
  <si>
    <t>Is the dam maintained and operated according to the TMF operation manual?</t>
  </si>
  <si>
    <t>p. 21, clause 79(b)</t>
  </si>
  <si>
    <t>EMERGENCY PLANNING</t>
  </si>
  <si>
    <t>p. 13, clause 58</t>
  </si>
  <si>
    <t>Is the external emergency plan prepared in cooperation with competent authorities and local communities?</t>
  </si>
  <si>
    <t>p. 14, clause 59</t>
  </si>
  <si>
    <t>CLOSURE AND REHABILITATION</t>
  </si>
  <si>
    <t>p. 24, clause 100(c)</t>
  </si>
  <si>
    <t>Prescribed measures</t>
  </si>
  <si>
    <t>See Table below</t>
  </si>
  <si>
    <t>See Measure Catalogue</t>
  </si>
  <si>
    <t>Was the TMF design prepared by properly certified and skilled staff?</t>
  </si>
  <si>
    <t>Have competent authorities performed an expert evaluation of the TMF design?</t>
  </si>
  <si>
    <t>p. 16, clause 62</t>
  </si>
  <si>
    <t>p. 10, clause 26</t>
  </si>
  <si>
    <t>Was the risk assessment evaluated by competent authorities?</t>
  </si>
  <si>
    <t>p. 16, clause 63,c</t>
  </si>
  <si>
    <t>Have state competent authorities performed an expert evaluation of EIA?</t>
  </si>
  <si>
    <t xml:space="preserve">Have competent NGOs performed an expert evaluation of EIA? </t>
  </si>
  <si>
    <t>Was the environmental impact assessment (EIA) performed before issuing permission for construction of the TMF?</t>
  </si>
  <si>
    <t>p. 17, clause 65</t>
  </si>
  <si>
    <t>Does the EIA address the potential physical impact of the TMF on the environment?</t>
  </si>
  <si>
    <t>Was the TMF construction project approved by local authorities?</t>
  </si>
  <si>
    <t xml:space="preserve">p. 17, clause 65 </t>
  </si>
  <si>
    <t>p. 17, clause 66,a</t>
  </si>
  <si>
    <t>Does the EIA take into account geochemical character of the tailings, the physical and geotechnical character of the TMF?</t>
  </si>
  <si>
    <t>p. 17, clause 66,b</t>
  </si>
  <si>
    <t>p. 17, clause 66,c</t>
  </si>
  <si>
    <t>p. 17, clause 66,d</t>
  </si>
  <si>
    <t>p. 17, clause 66,e</t>
  </si>
  <si>
    <t>p. 17, clause 66,f</t>
  </si>
  <si>
    <t>Were possible accident scenarios assessed for each TMF component?</t>
  </si>
  <si>
    <t>p. 18, clause 68,a</t>
  </si>
  <si>
    <t>Were toxic and hazardous substances contained in tailings materials evaluated quantitatively?</t>
  </si>
  <si>
    <t>p. 18, clause 68,b</t>
  </si>
  <si>
    <t>p. 18, clause 68,c</t>
  </si>
  <si>
    <t>Were hazards in the event of an accident due to the physical/mechanical properties and behaviour of the stored solid material (slurry transport, liquefaction phenomena) evaluated?</t>
  </si>
  <si>
    <t>p. 18, clause 68,d</t>
  </si>
  <si>
    <t>Has the expert assessment of the tailings materials excluded their impact on soil conditions?</t>
  </si>
  <si>
    <t>p. 18, clause 68,e</t>
  </si>
  <si>
    <t>Is the soil permeability sufficiently low under the TMF bottom to prevent pollutant migration?</t>
  </si>
  <si>
    <t>p. 18, clause 70</t>
  </si>
  <si>
    <t>p. 18, clause 71</t>
  </si>
  <si>
    <t>p. 18, clause 73</t>
  </si>
  <si>
    <t>p. 19, clause 74</t>
  </si>
  <si>
    <t>p. 19, clause 75</t>
  </si>
  <si>
    <t>p. 19, clause 76</t>
  </si>
  <si>
    <t>p. 19, clause 77</t>
  </si>
  <si>
    <t>p. 20, clause 79,a(i)</t>
  </si>
  <si>
    <t>p. 20, clause 79,a (ii, iii, iv,v)</t>
  </si>
  <si>
    <t>p. 20, clause 79,a (iii, iv)</t>
  </si>
  <si>
    <t>p. 20, clause 79,a (iv)</t>
  </si>
  <si>
    <t>p. 20, clause 79,b</t>
  </si>
  <si>
    <t>p. 20, clause 79b (i, ii)</t>
  </si>
  <si>
    <t>p. 20 clause 79,b (i)</t>
  </si>
  <si>
    <t>p. 20, clause 79,b (ii)</t>
  </si>
  <si>
    <t>p. 20, clause 79,b (iii)</t>
  </si>
  <si>
    <t>p. 20, clause 79,b (iv)</t>
  </si>
  <si>
    <t>p. 20, clause 79,b (v, vi)</t>
  </si>
  <si>
    <t>p. 20, clause 79,b (vii)</t>
  </si>
  <si>
    <t>p. 20, clause 79,b (viii)</t>
  </si>
  <si>
    <t>Are there maps indicating location of the tailing delivery system?</t>
  </si>
  <si>
    <t>Does the dam raising method selected take into account local conditions?</t>
  </si>
  <si>
    <t>p. 20, clause 80</t>
  </si>
  <si>
    <t>Was the site soil tested on its applicability for dam construction?</t>
  </si>
  <si>
    <t>p. 21, clause 81</t>
  </si>
  <si>
    <t>Was the possibility considered for repeated use (recycling) of hazardous substances and process water from the TMF?</t>
  </si>
  <si>
    <t>p. 21, clause 82</t>
  </si>
  <si>
    <t>p. 21, clause 84,a</t>
  </si>
  <si>
    <t>Does the TMF operation manual contain all monitoring procedures for internal inspection?</t>
  </si>
  <si>
    <t>p. 21, clause 84,b</t>
  </si>
  <si>
    <t>p. 21, clause 84,c</t>
  </si>
  <si>
    <t>Does the TMF operation manual contain corrective actions to be applied in case of non-compliances?</t>
  </si>
  <si>
    <t>p. 21, clause 84,d</t>
  </si>
  <si>
    <t>Does the TMF operation manual contain an internal emergency plan?</t>
  </si>
  <si>
    <t>p. 21, clause 84,e</t>
  </si>
  <si>
    <t>p. 21, clause 84,f</t>
  </si>
  <si>
    <t>Are any changes of the operation manual based on performance analysis documented (if applicable)?</t>
  </si>
  <si>
    <t>p. 21, clause 85</t>
  </si>
  <si>
    <t>Is the TMF performance assessed and described during significant seasonal events?</t>
  </si>
  <si>
    <t>p. 21, clause 86</t>
  </si>
  <si>
    <t>p. 22, clause 87</t>
  </si>
  <si>
    <t>Is storage of acidic materials in the TMF excluded?</t>
  </si>
  <si>
    <t>Does the TMF operation manual define the TMF maximum filling level?</t>
  </si>
  <si>
    <t>Does the monitoring schedule include the description of sampling location and frequency?</t>
  </si>
  <si>
    <t>p.21, clause 84,b</t>
  </si>
  <si>
    <t>Are lagoon parameters (filling depth, beach width) monitored on a regular basis according to the TMF operation manual?</t>
  </si>
  <si>
    <t>TRP</t>
  </si>
  <si>
    <t>p. 22, clause 88</t>
  </si>
  <si>
    <t>p.22, clause 90</t>
  </si>
  <si>
    <t>p. 22, clause 91,a</t>
  </si>
  <si>
    <t>p. 22, clause 91,c</t>
  </si>
  <si>
    <t>p. 22, clause 91,d</t>
  </si>
  <si>
    <t>p. 22, clause 91,e</t>
  </si>
  <si>
    <t>p. 22, clause 91,f</t>
  </si>
  <si>
    <t>p. 22, clause 91,h,i</t>
  </si>
  <si>
    <t>p. 22, clause 92</t>
  </si>
  <si>
    <t>General principles</t>
  </si>
  <si>
    <t>Were emergency plans prepared before issuing the license for TMF construction and operation?</t>
  </si>
  <si>
    <t>p. 27, clause 112</t>
  </si>
  <si>
    <t>p. 27, clause 113,a</t>
  </si>
  <si>
    <t>p. 27, clause 113,b</t>
  </si>
  <si>
    <t>p. 27, clause 113,c</t>
  </si>
  <si>
    <t>p. 27, clause 113,d</t>
  </si>
  <si>
    <t>p. 27, clause 113,e</t>
  </si>
  <si>
    <t>p. 27, clause 113,f</t>
  </si>
  <si>
    <t>p. 28, clause 114</t>
  </si>
  <si>
    <t>p. 28, clause 115</t>
  </si>
  <si>
    <t>p. 28, clause 116,a</t>
  </si>
  <si>
    <t>p. 28, clause 116,b</t>
  </si>
  <si>
    <t>p. 28, clause 116,c</t>
  </si>
  <si>
    <t>Does the emergency plan contain evaluation of risks and potentially affected areas?</t>
  </si>
  <si>
    <t>p. 28, clause 116,d</t>
  </si>
  <si>
    <t>p. 28, clause 116,e</t>
  </si>
  <si>
    <t>p. 28, clause 116,f</t>
  </si>
  <si>
    <t>p. 28, clause 116,g</t>
  </si>
  <si>
    <t>Is the internal emergency plan site-specific and developed for each specific situation?</t>
  </si>
  <si>
    <t>p. 28, clause 117</t>
  </si>
  <si>
    <t>Is the emergency plan tested and evaluated as per schedule?</t>
  </si>
  <si>
    <t>p. 28, clause 118</t>
  </si>
  <si>
    <t>Does the internal emergency plan contain estimations of equipment and construction materials needed to deal with dangerous releases, and emergency repairs of the TMF?</t>
  </si>
  <si>
    <t>p. 28, clause 119</t>
  </si>
  <si>
    <t>Does the internal emergency plan foresee measures for clean-up of any material that might be released from a TMF?</t>
  </si>
  <si>
    <t>p. 29, clause 119</t>
  </si>
  <si>
    <t>p. 29, clause 120</t>
  </si>
  <si>
    <t>Are plans for notification of key personnel, local authorities, emergency services and the public included to the emergency plan and prepared for all types of dam failure conditions?</t>
  </si>
  <si>
    <t>p. 29, clause 121</t>
  </si>
  <si>
    <t>Were the procedures established to agree external emergency services with the internal emergency plan?</t>
  </si>
  <si>
    <t>p. 29, clause 122</t>
  </si>
  <si>
    <t>Do the on-site personnel receive adequate training in emergency procedures and reporting on incidents?</t>
  </si>
  <si>
    <t>Was the external emergency plan submitted to local authorities and local emergency services for the purpose of its familiarization, review and agreement?</t>
  </si>
  <si>
    <t>p. 29, clause 123</t>
  </si>
  <si>
    <t>p. 29, clause 124</t>
  </si>
  <si>
    <t>p. 29, clause 125</t>
  </si>
  <si>
    <t>Is there a plan for alerting operational staff, rescue services, local authorities and mass media?</t>
  </si>
  <si>
    <t>Is there a plan for TMF closure and rehabilitation approved by competent authorities?</t>
  </si>
  <si>
    <t>Do the closure and rehabilitation plans contain monitoring procedures?</t>
  </si>
  <si>
    <t>Is Factor of Safety set by applicable regulations considered in all calculations for closure and further monitoring stages?</t>
  </si>
  <si>
    <t>Is there an internal inspection plan for the TMF after its closure?</t>
  </si>
  <si>
    <t>p. 24, clause 100,c</t>
  </si>
  <si>
    <t>p. 9, clause 25</t>
  </si>
  <si>
    <t>Trainings and personnel</t>
  </si>
  <si>
    <t>Facility inspection, documenting and reporting</t>
  </si>
  <si>
    <t>Closure and rehabilitation strategy</t>
  </si>
  <si>
    <t>p. 25, clause 103</t>
  </si>
  <si>
    <t>Were the main structures and parameters inspected as per clauses 105 of “Safety Guidelines…” (p. 25)?</t>
  </si>
  <si>
    <t>p. 26, clause 106</t>
  </si>
  <si>
    <t>p. 26, clause 107</t>
  </si>
  <si>
    <t>p. 26, clause 108</t>
  </si>
  <si>
    <t>Are competent authorities nominated to carry out assessment and monitoring of the TMF?</t>
  </si>
  <si>
    <t>Is the TMF catalogued in an inventory indicating its location and key parameters?</t>
  </si>
  <si>
    <t>3A.    Assess pollution risk to ground waters</t>
  </si>
  <si>
    <t>3B</t>
  </si>
  <si>
    <t>3C</t>
  </si>
  <si>
    <t>3F</t>
  </si>
  <si>
    <t>4D</t>
  </si>
  <si>
    <t>4A</t>
  </si>
  <si>
    <t>14A</t>
  </si>
  <si>
    <t>4B</t>
  </si>
  <si>
    <t>1E</t>
  </si>
  <si>
    <t xml:space="preserve">8A.    Identify hazardous substances and mixtures stored in TMF </t>
  </si>
  <si>
    <t>Dam safety</t>
  </si>
  <si>
    <t>11A</t>
  </si>
  <si>
    <t>12E</t>
  </si>
  <si>
    <t>13A</t>
  </si>
  <si>
    <t>PRE-CONSTRUCTTION AND CONSTRUCTTION</t>
  </si>
  <si>
    <t>15B</t>
  </si>
  <si>
    <t>15C</t>
  </si>
  <si>
    <t>15D</t>
  </si>
  <si>
    <t>18H.    Perform maintenance of supporting structures</t>
  </si>
  <si>
    <t>3D</t>
  </si>
  <si>
    <t>3A</t>
  </si>
  <si>
    <t>4C</t>
  </si>
  <si>
    <t>18B</t>
  </si>
  <si>
    <t>18C</t>
  </si>
  <si>
    <t>18D</t>
  </si>
  <si>
    <t>18E</t>
  </si>
  <si>
    <t>18G</t>
  </si>
  <si>
    <t>18H</t>
  </si>
  <si>
    <t>18I</t>
  </si>
  <si>
    <t>18J</t>
  </si>
  <si>
    <t>18K</t>
  </si>
  <si>
    <t>18F</t>
  </si>
  <si>
    <t>17A</t>
  </si>
  <si>
    <t>17D</t>
  </si>
  <si>
    <t>18L</t>
  </si>
  <si>
    <t>18M</t>
  </si>
  <si>
    <t>18N</t>
  </si>
  <si>
    <t>3E</t>
  </si>
  <si>
    <t>6C</t>
  </si>
  <si>
    <t>6D</t>
  </si>
  <si>
    <t>10A</t>
  </si>
  <si>
    <t>3G</t>
  </si>
  <si>
    <t>13B</t>
  </si>
  <si>
    <t>13C</t>
  </si>
  <si>
    <t>12C</t>
  </si>
  <si>
    <t>12D</t>
  </si>
  <si>
    <t>14C</t>
  </si>
  <si>
    <t>14D</t>
  </si>
  <si>
    <t>14B</t>
  </si>
  <si>
    <t>23C</t>
  </si>
  <si>
    <t>19C</t>
  </si>
  <si>
    <t>19A</t>
  </si>
  <si>
    <t>19B</t>
  </si>
  <si>
    <t>20B</t>
  </si>
  <si>
    <t>20A</t>
  </si>
  <si>
    <t>20D</t>
  </si>
  <si>
    <t>20E</t>
  </si>
  <si>
    <t>20F</t>
  </si>
  <si>
    <t>20G</t>
  </si>
  <si>
    <t>20C</t>
  </si>
  <si>
    <t>19D</t>
  </si>
  <si>
    <t>21D</t>
  </si>
  <si>
    <t>21E</t>
  </si>
  <si>
    <t>21G</t>
  </si>
  <si>
    <t>21H</t>
  </si>
  <si>
    <t>21B</t>
  </si>
  <si>
    <t>21C</t>
  </si>
  <si>
    <t>21F</t>
  </si>
  <si>
    <t>21I</t>
  </si>
  <si>
    <t>21A</t>
  </si>
  <si>
    <t>22A</t>
  </si>
  <si>
    <t>22B</t>
  </si>
  <si>
    <t>23E</t>
  </si>
  <si>
    <t>23F</t>
  </si>
  <si>
    <t>23D</t>
  </si>
  <si>
    <t>23B</t>
  </si>
  <si>
    <t>23H</t>
  </si>
  <si>
    <t>23G</t>
  </si>
  <si>
    <t>24C</t>
  </si>
  <si>
    <t>25A</t>
  </si>
  <si>
    <t>25B</t>
  </si>
  <si>
    <t>25C</t>
  </si>
  <si>
    <t>26</t>
  </si>
  <si>
    <t>Strategy for accident prevention has not developed</t>
  </si>
  <si>
    <t>24J</t>
  </si>
  <si>
    <t>24K</t>
  </si>
  <si>
    <t>24L</t>
  </si>
  <si>
    <t>29C</t>
  </si>
  <si>
    <t>29E</t>
  </si>
  <si>
    <t>29B</t>
  </si>
  <si>
    <t>24E</t>
  </si>
  <si>
    <t>23I</t>
  </si>
  <si>
    <t>30D.    Accumulate resources for responding to emergency situations</t>
  </si>
  <si>
    <t>30A</t>
  </si>
  <si>
    <t>32A.    Perform an expert assessment on TMF stability during closure</t>
  </si>
  <si>
    <t>31A</t>
  </si>
  <si>
    <t>31E</t>
  </si>
  <si>
    <t>34A</t>
  </si>
  <si>
    <t>35A</t>
  </si>
  <si>
    <t>31G</t>
  </si>
  <si>
    <t>31H</t>
  </si>
  <si>
    <t>36C</t>
  </si>
  <si>
    <t>36A</t>
  </si>
  <si>
    <t>36B</t>
  </si>
  <si>
    <t>36D</t>
  </si>
  <si>
    <t>36F</t>
  </si>
  <si>
    <t>36G</t>
  </si>
  <si>
    <t>CLOSURE AND REHABILITATION, ABANDONED TMF</t>
  </si>
  <si>
    <t>№</t>
  </si>
  <si>
    <t>Reference to "Safety Guidelines…"</t>
  </si>
  <si>
    <t>Requisites of documents or photos as evidences</t>
  </si>
  <si>
    <t>9A</t>
  </si>
  <si>
    <t>7A</t>
  </si>
  <si>
    <t>Category**</t>
  </si>
  <si>
    <t>Left questions for answer:</t>
  </si>
  <si>
    <t>Total number of  questions in cathegory</t>
  </si>
  <si>
    <t>Total number of applicable questions</t>
  </si>
  <si>
    <t>Were land-use planning, hydrological and geological considerations taken into account while evaluating the potential site(s) for the TMF?</t>
  </si>
  <si>
    <t>Were appropriate national construction, safety and environmental norms observed while designing the TMF?</t>
  </si>
  <si>
    <t>Are only competent and licensed organizations with properly certified persons engaged in TMF design, construction and operation?</t>
  </si>
  <si>
    <t>Was a risk assessment performed for each TMF system component based on the TMF operation manual developed by the operator?</t>
  </si>
  <si>
    <t>Is there a detailed specification and assessment for physical properties of tailing materials and their volumes to be located within the TMF?</t>
  </si>
  <si>
    <t>Is there a detailed specification and assessment for chemical/geochemical properties of tailing materials to be located within the TMF?</t>
  </si>
  <si>
    <t>Was an evaluation of the dam design performed, and the dam design approved by an independent external expert?</t>
  </si>
  <si>
    <t>proposed to add</t>
  </si>
  <si>
    <t>Is disposal of tailing materials containing toxic substances in compliance with appropriate safety requirements?</t>
  </si>
  <si>
    <t>Do activities for wastewater treatment and monitoring follow the TMF operation manual?</t>
  </si>
  <si>
    <t>Are drainage facilities operated, monitored and maintained according to the TMF operation manual?</t>
  </si>
  <si>
    <t>Are TMF operational staff regularly trained?</t>
  </si>
  <si>
    <t>Does the TMF operator implement safety audits for the tailings facilities based on international standards?</t>
  </si>
  <si>
    <t>Does the closure plan include ongoing safety inspections?</t>
  </si>
  <si>
    <r>
      <t>proposed to add</t>
    </r>
    <r>
      <rPr>
        <i/>
        <sz val="10"/>
        <color indexed="8"/>
        <rFont val="Arial"/>
        <family val="2"/>
      </rPr>
      <t xml:space="preserve"> </t>
    </r>
  </si>
  <si>
    <t>p. 26, clause 107, 108</t>
  </si>
  <si>
    <t>Proposed to add</t>
  </si>
  <si>
    <t>p. 24, clause 100 (c), 
proposed to add</t>
  </si>
  <si>
    <t>p. 27, clause 110 (c), 
proposed to add</t>
  </si>
  <si>
    <t>p. 27, clause 116 (g), 
proposed to add</t>
  </si>
  <si>
    <t>p. 17, clause 66a</t>
  </si>
  <si>
    <t>Does the design documentation correspond to actual locations of TMF elements?</t>
  </si>
  <si>
    <t>p. 17, clause 66c</t>
  </si>
  <si>
    <t>Have all TMF infrastructure components (roads, ponds, sanitary facilities, pipelines etc.) been displayed in the design documentation?</t>
  </si>
  <si>
    <t>p. 21, clause 84c</t>
  </si>
  <si>
    <t xml:space="preserve">Water management </t>
  </si>
  <si>
    <t>Is there a functioning dam water management system that appears to be in good condition?</t>
  </si>
  <si>
    <t>Does the dam have drainage facilities and emergency spillways that allow water to pass at the maximum level in TMF?</t>
  </si>
  <si>
    <t>Are there functional and sound water diversion (tunnel) structures?</t>
  </si>
  <si>
    <t>Are there functional and sound water diversion or emergency water release structures?</t>
  </si>
  <si>
    <t>Are there additional storages near the TMF for accumulating water from emergency spillways?</t>
  </si>
  <si>
    <t>p. 21, clause 84b</t>
  </si>
  <si>
    <t>p. 20, clauses 79b(v,vi)</t>
  </si>
  <si>
    <t>p. 20, clause 79b(vi)</t>
  </si>
  <si>
    <t>19E</t>
  </si>
  <si>
    <t>21K</t>
  </si>
  <si>
    <t>p. 18, clause 68</t>
  </si>
  <si>
    <t>p. 20, clause 79b(iv)</t>
  </si>
  <si>
    <t xml:space="preserve">Environmental Impact Assessment </t>
  </si>
  <si>
    <t>Do the dam surface and the dam walls appear to be in sound condition?</t>
  </si>
  <si>
    <t>p. 20, clauses 79b(I,vii)</t>
  </si>
  <si>
    <t>p. 20, clause 79b(ii)</t>
  </si>
  <si>
    <t>Is there evidence of carefully managed material selection for the dam wall?</t>
  </si>
  <si>
    <t>p. 20, clause 79b(iii)</t>
  </si>
  <si>
    <t>19F</t>
  </si>
  <si>
    <t>Is the TMF equipped with protective impervious screens (lining)?</t>
  </si>
  <si>
    <t>Substances and toxicity</t>
  </si>
  <si>
    <t>Is there evidence of a functioning monitoring system?</t>
  </si>
  <si>
    <t>Does the monitoring network ensure the regular acquisition of contamination indices for water, soil, and air?</t>
  </si>
  <si>
    <t>Are the lagoon parameters in agreement with the design parameters?</t>
  </si>
  <si>
    <t>Is there evidence of a well-functioning system downstream of the tailings dam?</t>
  </si>
  <si>
    <t>Emergency planning</t>
  </si>
  <si>
    <t>Is there evidence of emergency preparedness?</t>
  </si>
  <si>
    <t>p. 20, clause 79b(viii)</t>
  </si>
  <si>
    <t>24D</t>
  </si>
  <si>
    <t>Were all phases of the TMF life cycle (design, construction, operation, closure, and rehabilitation) considered in design documents?</t>
  </si>
  <si>
    <t xml:space="preserve">Does the TMF design contain an environmental impact assessment (EIA)? </t>
  </si>
  <si>
    <t>Has the TMF operator obtained as license for construction of tailing facilities?</t>
  </si>
  <si>
    <t xml:space="preserve">proposed to add </t>
  </si>
  <si>
    <t>Has the assessment of tailings location during design phase confirmed the absence of TMF negative impact on the environment?</t>
  </si>
  <si>
    <t>Has the EIA confirmed the safety of the tailing deposition method?</t>
  </si>
  <si>
    <t>Was the probability of extreme natural disasters considered in emergency scenarios?</t>
  </si>
  <si>
    <t>Were seismic and geological risks assessed for the TMF (e.g. soil collapsing or tectonic faults)?</t>
  </si>
  <si>
    <t>Does the TMF design include measures addressing the TMF surface during its filling to reduce dust generation with tailings materials (if applicable)?</t>
  </si>
  <si>
    <t>Were additional reservoirs designed for water intake from emergency outlets (if applicable)?</t>
  </si>
  <si>
    <t>Were internal drain facilities built according to the TMF design?</t>
  </si>
  <si>
    <t>Did authorized bodies monitor the quality of construction works within scheduled terms?</t>
  </si>
  <si>
    <t>Was the TMF commissioned according to applicable regulatory requirements?</t>
  </si>
  <si>
    <t>Have competent authorities evaluated and approved the TMF operation manual and waste management plans?</t>
  </si>
  <si>
    <t>Does the TMF operation manual contain technical procedures and specification of hardware for delivery and accumulation of tailings materials?</t>
  </si>
  <si>
    <t>Are water management plans and guidelines included in the TMF operation manual?</t>
  </si>
  <si>
    <t>Does the TMF operation manual contain reporting procedures for non-compliance and failures?</t>
  </si>
  <si>
    <t>Does the treated acid or contaminated drainage water meet the permit conditions (if applicable)?</t>
  </si>
  <si>
    <t xml:space="preserve">Are substances classified as hazardous absent in the TMF? </t>
  </si>
  <si>
    <t>Is pipeline and pump condition regularly checked and confirmed in a written documentation?</t>
  </si>
  <si>
    <t>Can the dam prevent TMF overfilling in case of extreme precipitation events or flooding?</t>
  </si>
  <si>
    <t>Do developed and implemented activities provide effective drainage water treatment?</t>
  </si>
  <si>
    <t>Are safety requirements met while removing drainage water?</t>
  </si>
  <si>
    <t>Are there separate accumulators for polluted drainage water?</t>
  </si>
  <si>
    <t>Does the dam have drainage facilities and emergency spillways able to discharge water at its maximum level in the TMF?</t>
  </si>
  <si>
    <t>Does the monitoring schedule include the parameters related to minimum capacity/freeboard, pore pressure, groundwater level, drainage system, and surface water diversion?</t>
  </si>
  <si>
    <t>Does the monitoring procedure verify pore pressure in the dam on a regular basis?</t>
  </si>
  <si>
    <t>Is composition and physical-mechanical properties checked for dam and tailing materials accumulated in the TMF?</t>
  </si>
  <si>
    <t>Does the monitoring procedure verify groundwater level and composition at the TMF site on a regular basis?</t>
  </si>
  <si>
    <t>Is drainage water composition and amount monitored?</t>
  </si>
  <si>
    <t>Are conditions of the TMF drainage system monitored on a regular basis?</t>
  </si>
  <si>
    <t>Are physical and mechanical parameters checked for soils forming the dam and the TMF underlying soils?</t>
  </si>
  <si>
    <t>Are conditions of the protective cover layer monitored (if applicable)?</t>
  </si>
  <si>
    <t>Is the network and schedule of observations updated as a result of TMF monitoring?</t>
  </si>
  <si>
    <t>Is possible trans-boundary transportation of contaminants taken into account during TMF monitoring?</t>
  </si>
  <si>
    <t>Does the emergency plan list hardware and resources needed and available for emergency response activities?</t>
  </si>
  <si>
    <t>Does the emergency plan contain procedures for emergency response for each determined emergency scenario?</t>
  </si>
  <si>
    <t>Does the TMF operation manual include the internal emergency plan?</t>
  </si>
  <si>
    <t>Is the internal emergency plan regularly reviewed by senior management of the TMF?</t>
  </si>
  <si>
    <t>Was the local community given the opportunity to participate in the preparation and revision of the external emergency plans?</t>
  </si>
  <si>
    <t>Were options considered concerning TMF site usage after its decommissioning?</t>
  </si>
  <si>
    <t>Does the initial screening include a walkover survey of the containment dam, the beach, the water management system and the hydrographical catchment area?</t>
  </si>
  <si>
    <t>Does the initial screening assess the vulnerability factors for nearby or downstream communities?</t>
  </si>
  <si>
    <t>Does the initial screening assess land uses and any important natural areas / wildlands requiring special protection?</t>
  </si>
  <si>
    <t>p. 25, clause 104</t>
  </si>
  <si>
    <t>p. 25, clause 105</t>
  </si>
  <si>
    <t>p. 26, clause 109</t>
  </si>
  <si>
    <t>p. 26, clause 110,a</t>
  </si>
  <si>
    <t>p. 27, clause 110,b</t>
  </si>
  <si>
    <t>p. 27, clause 110,c</t>
  </si>
  <si>
    <t>Are internal and external emergency plans developed for the abandoned TMF by competent authorities?</t>
  </si>
  <si>
    <t>p. 30, clause 126,c</t>
  </si>
  <si>
    <t>Construction procedure is/was not observed properly</t>
  </si>
  <si>
    <t>The TMF is not equipped with protective screens</t>
  </si>
  <si>
    <t>18M.   Check the systems for tailing transportation, except pipelines, on meeting the applicable safety requirements</t>
  </si>
  <si>
    <t>Drainage water is not treated and/or removed in an appropriate way</t>
  </si>
  <si>
    <t>24L.   Include the procedures for elimination of emergency after-effects into the emergency plan</t>
  </si>
  <si>
    <t>36A.    Assign a competent body or find a company responsible for maintenance and care of the TMF</t>
  </si>
  <si>
    <t>Quantity of not applicable questions in cathegory</t>
  </si>
  <si>
    <t>Quantity of applicable questions in cathegory</t>
  </si>
  <si>
    <t xml:space="preserve">Total answered question quantity </t>
  </si>
  <si>
    <t>15D.   Update/Modify the TMF operation manual with procedures regulating acid mine drainage operations</t>
  </si>
  <si>
    <t>19F.   Detect locations of piping, water pathways/leakage through the dam body and locations of slope instability</t>
  </si>
  <si>
    <t>20A.    Elaborate the list and schedule of the measures for drainage water treatment</t>
  </si>
  <si>
    <t xml:space="preserve">31G. Include monitoring procedures into the closure and rehabilitation plans </t>
  </si>
  <si>
    <t>6D.   Create additional reservoirs for catching precipitation and flood waters</t>
  </si>
  <si>
    <t>35A. Develop/Implement the measures ensuring TMF stability after closure</t>
  </si>
  <si>
    <t>36C.   Define the emergency protection strategy for the abandoned TMF</t>
  </si>
  <si>
    <t>36B.   Check the documentation of the abandoned TMF</t>
  </si>
  <si>
    <t>36D.   Perform the initial screening procedures for the abandoned TMF and document the results</t>
  </si>
  <si>
    <t>36E.   Define monitoring and maintenance procedures for the abandoned TMF</t>
  </si>
  <si>
    <t>36G.   Develop risk management strategy based on the assessment of risks posed by the abandoned TMF</t>
  </si>
  <si>
    <r>
      <t>31E.   </t>
    </r>
    <r>
      <rPr>
        <sz val="10"/>
        <color indexed="8"/>
        <rFont val="Arial"/>
        <family val="2"/>
      </rPr>
      <t>Reassess the preservation and further monitoring stages using Factor of safety set by national regulations/requirements</t>
    </r>
  </si>
  <si>
    <t>31F.   Develop the schedule and regulations of accomplishing the engineering measures for mitigating the after-effects of TMF operation</t>
  </si>
  <si>
    <t>31D.   Study the feasibility of using tailings materials as secondary raw</t>
  </si>
  <si>
    <t>31C.   Develop the plan of landscaping and restoration of water resources during TMF closure</t>
  </si>
  <si>
    <t>31B.   Amend the TMF closure plan according to the set of requirements</t>
  </si>
  <si>
    <t>31A.   Develop an action and monitoring plan for TMF closure</t>
  </si>
  <si>
    <t xml:space="preserve">30B.   Develop the program of trainings and field exercises of responding to emergency situations for TMF staff </t>
  </si>
  <si>
    <t>30C.   Regularly conduct trainings and field exercises to enhance the TMF staff preparedness to emergencies</t>
  </si>
  <si>
    <r>
      <t>29E.   </t>
    </r>
    <r>
      <rPr>
        <sz val="10"/>
        <color indexed="8"/>
        <rFont val="Arial"/>
        <family val="2"/>
      </rPr>
      <t>Mutually agree internal and external emergency plans</t>
    </r>
  </si>
  <si>
    <t>29D.   Perform the expert assessment of accidental cases occurred previously</t>
  </si>
  <si>
    <t>29C.   Update the emergency plan</t>
  </si>
  <si>
    <t>29B.   Regularly submit monitoring data to local emergency departments</t>
  </si>
  <si>
    <t>29A.   Develop/Update the emergency plan taking into account specifics and features of the TMF site</t>
  </si>
  <si>
    <t xml:space="preserve">28D.   Develop and approve the procedure and provisions for regular auditing of the TMF </t>
  </si>
  <si>
    <t>28C.   Maintain the documentation on damage to facilities in case of accidents and emergencies</t>
  </si>
  <si>
    <t>28B.   Document the damage to facilities in case of accidents</t>
  </si>
  <si>
    <t>28A.   Develop the procedures for validation, review, and acceptance of emergency plans</t>
  </si>
  <si>
    <t>27B.   Justify protective measures in terms of "cost-effectiveness"</t>
  </si>
  <si>
    <t>27A.   Develop appropriate safety and protective measures in case of emergencies during construction and operation</t>
  </si>
  <si>
    <t>25A.   Develop the program for training and advanced training of the TMF staff</t>
  </si>
  <si>
    <t>24J.   Specify high-priority activities to eliminate potentially emergency situations</t>
  </si>
  <si>
    <t>24I.   Work out and implement measures limiting the access to hazardous TMF elements</t>
  </si>
  <si>
    <t>24H.   Regulate the procedure for informing the public about accidents and emergency situations</t>
  </si>
  <si>
    <t>24G.   Establish the procedure for reporting on accidents and emergencies</t>
  </si>
  <si>
    <t xml:space="preserve">24F.   Develop the procedures for warning and evacuation of population in case of threats caused by accidents at the TMF </t>
  </si>
  <si>
    <t>24C.   Develop the procedure(s) missing in Emergency plan according to applicable requirements</t>
  </si>
  <si>
    <t>23I.   Submit regularly monitoring data to local authorities and emergency departments</t>
  </si>
  <si>
    <t>23H.   Regularly check monitoring parameters (see Recommendations to TMF monitoring)</t>
  </si>
  <si>
    <t>23G.   Carry out technical upgrading of checkpoints</t>
  </si>
  <si>
    <t>23F.   Equip the TMF site with additional wells and checkpoints for monitoring basic parameters (see Recommendations to TMF monitoring)</t>
  </si>
  <si>
    <t>23E.   Perform an expert assessment on upgrading the monitoring network</t>
  </si>
  <si>
    <t>23C.   Check the conformity of checkpoints to the design documentation</t>
  </si>
  <si>
    <t xml:space="preserve">23B.   Eliminate inconsistencies in the TMF monitoring schedule </t>
  </si>
  <si>
    <t xml:space="preserve">23A.   Bring the monitoring plan in compliance with the design and requirements </t>
  </si>
  <si>
    <t>22B.   Create sprinkler systems for fire-fighting purposes</t>
  </si>
  <si>
    <t xml:space="preserve"> 21K.   Repair/Modernize existing drainage facilities according to design documents or the new drainage design</t>
  </si>
  <si>
    <t>21J.    Develop the list of technical measures on recovery and/or re-use of process water</t>
  </si>
  <si>
    <t>21I.    Provide, if justified, discharge of drainage water back to the tailing pond</t>
  </si>
  <si>
    <t>21H.   Make physical-chemical analysis of drainage water</t>
  </si>
  <si>
    <t>21G.   Create or repair the upper ditch to reduce surface water run-off into the tailing pond</t>
  </si>
  <si>
    <t>21F.    Increase throughput of TMF drainage facilities</t>
  </si>
  <si>
    <t>21D.   Create accumulating ponds for catching water in case of severe floods</t>
  </si>
  <si>
    <t>21C.   Install additional drainage facilities</t>
  </si>
  <si>
    <t>20G.   Create an opportunity for the time-limited separation or blocking of sewer channels in case of accident.</t>
  </si>
  <si>
    <t>20E.    Install or modernize available facilities for drainage water treatment</t>
  </si>
  <si>
    <t>20D.   Equip the dewatering devices on retaining constructions with simple locks</t>
  </si>
  <si>
    <t>20C.   Take samples of drainage waters from production equipment or the waste stream before the inlet into the surface waters and discharge into the settling ponds</t>
  </si>
  <si>
    <t>19E.   Equip the TMF with emergency spillways and additional tanks and ponds for collecting emergency overflows</t>
  </si>
  <si>
    <t>19D.   Assess the possible dam failures and dam stability</t>
  </si>
  <si>
    <t>19C.   Strengthen the dam using grouting and/or drainage curtains</t>
  </si>
  <si>
    <t>19B.   Increase the height of separating earthen walls</t>
  </si>
  <si>
    <t>19A.   Draft/Implement the design for dam raising</t>
  </si>
  <si>
    <t>18N.   Develop the methods for emergency shut-off of tailing materials transportation in case of pipeline rupture</t>
  </si>
  <si>
    <t>18L.   Check pipeline and pump condition in regular intervals and confirm them in written</t>
  </si>
  <si>
    <t xml:space="preserve">18K.   Install the pipeline in such way that the water level at the maximum flood within the last 100 years is below the lower edge of the pipeline </t>
  </si>
  <si>
    <t>18J.     Install pipelines above the ground with a casing pipe and the catching ditch in which the fluid leakage can be detected by the personnel or sensors</t>
  </si>
  <si>
    <t>18I.    Create barriers and protection against hits (concrete walls, steel beams, earthen dams)</t>
  </si>
  <si>
    <t xml:space="preserve">18G.   Check correct positioning of certain points of the support and location of supporting structures </t>
  </si>
  <si>
    <t>18F.   Prepare the plans per rational routing the most important pipelines while minimizing the number of intersection points</t>
  </si>
  <si>
    <t xml:space="preserve">18E.   Install compensators to changes in pipelines caused by thermal expansion </t>
  </si>
  <si>
    <t xml:space="preserve">18D.   Equip the pipelines with internal coatings (coverings) resistant to corrosion </t>
  </si>
  <si>
    <t>18C.   Measure the pipe length regarding to possible thermal expansion</t>
  </si>
  <si>
    <t>18B.   Measure the wall thickness in selected parts of the pipeline and check the sufficient wall thickness by calculation and non-destructive test (f. e. ultrasound)</t>
  </si>
  <si>
    <t>18A.  Conduct testing of special parts of the pipeline (tees, nozzles) including fittings and document the results under the design pressure and under the excessive pressure.</t>
  </si>
  <si>
    <t>17D.  Install and put into operation equipment for neutralization of acidic (water hazard) solutions and materials using alkali solutions before the disposal to the TMF</t>
  </si>
  <si>
    <t>17B.   Consider the applicability of neutralization technologies to tailing materials</t>
  </si>
  <si>
    <t>17C.   Create the tanks for storage of alkalis and other neutralizing agents or increase their capacity</t>
  </si>
  <si>
    <t>16C.   Create the capacities (spaces) for joint storage of hazardous materials equipped with additional isolating baffles</t>
  </si>
  <si>
    <t>16B.   Change locations of the sites used for storing hazardous materials</t>
  </si>
  <si>
    <t>16A.  Define the measures intended to isolate and neutralize hazardous materials and substances</t>
  </si>
  <si>
    <t>15B.   Check the consistency of the TMF operation manual</t>
  </si>
  <si>
    <t xml:space="preserve">15A.   Prepare/Update the TMF operation manual according to requirements </t>
  </si>
  <si>
    <t>14C.   Construct, if justified, the top cover</t>
  </si>
  <si>
    <t>14D.   Construct, if justified, the bottom protective screen</t>
  </si>
  <si>
    <t>14A.   Study the feasibility of constructing the top cover that reduces air dusting</t>
  </si>
  <si>
    <t>13C.   Remove humus layer and store it for future rehabilitation</t>
  </si>
  <si>
    <t>13B.    Allocate and equip the site for storing the removed humus layer for future rehabilitation</t>
  </si>
  <si>
    <t>13A.   Study the feasibility of removing humus layer for future rehabilitation</t>
  </si>
  <si>
    <r>
      <t xml:space="preserve">12E.   Put the TMF into operation according to </t>
    </r>
    <r>
      <rPr>
        <sz val="10"/>
        <color indexed="8"/>
        <rFont val="Arial"/>
        <family val="2"/>
      </rPr>
      <t>international or national regulatory requirements</t>
    </r>
  </si>
  <si>
    <t>12D.   Perform the works to remove incompatibilities with the dam design</t>
  </si>
  <si>
    <t>12C.   Study the feasibility of modifying the design of TMF components including the dam and the tailing pond</t>
  </si>
  <si>
    <t>12B.   Include the construction procedure into design documents</t>
  </si>
  <si>
    <t>11A.  Update or design documentations for pipeline locations and routing</t>
  </si>
  <si>
    <t>10C.   Assess the feasibility of measures to stabilize/strengthen the dam</t>
  </si>
  <si>
    <t>10B.   Assess stability of TMF technical components considering site soil properties and appropriate safety criteria</t>
  </si>
  <si>
    <t>10A.   Study the properties of soils at the TMF site and soils used for construction</t>
  </si>
  <si>
    <t>8C.   Draft or modify the design of the storage facility for hazardous substances and mixtures</t>
  </si>
  <si>
    <t>8B.   Evaluate the essential properties needed to assess joint storage of hazardous substances</t>
  </si>
  <si>
    <t>6C.   Modify the designs of the dam and retention pond</t>
  </si>
  <si>
    <r>
      <t>6B.   (Re)Assess stability of the dam and retention pond taking into account the properties of tails, used soils, appropriate safety criteria, and local conditio</t>
    </r>
    <r>
      <rPr>
        <sz val="10"/>
        <color indexed="8"/>
        <rFont val="Arial"/>
        <family val="2"/>
      </rPr>
      <t>n</t>
    </r>
  </si>
  <si>
    <t>5A.   Consider alternative options of TMF location and give appropriate recommendations</t>
  </si>
  <si>
    <t>4D.   Assess the TMF impact on the environment and health of population</t>
  </si>
  <si>
    <t>4C.    Assess possible man-made risks to the TMF</t>
  </si>
  <si>
    <t>4A.   Perform the study per possible accident scenarios and their after-effects</t>
  </si>
  <si>
    <t>3G.   Install protective screens and top covers</t>
  </si>
  <si>
    <t>3F.   Assess flooding risk for the TMF</t>
  </si>
  <si>
    <t>3C.    Assess pollution risk to soils near the TMF site</t>
  </si>
  <si>
    <t>3B.    Assess pollution risk to surface waters</t>
  </si>
  <si>
    <t>2A.   Discuss the TMF projects with local authorities and public</t>
  </si>
  <si>
    <t>1E.   Prepare a detailed map of the TMF site and the surrounding area</t>
  </si>
  <si>
    <t>1D.   Prepare or complete design documentation according to regulatory requirements</t>
  </si>
  <si>
    <t>1C.   Perform expert analysis of design documents for authorities</t>
  </si>
  <si>
    <t>1B.   Update design documentation involving licensed and skilled staff</t>
  </si>
  <si>
    <t>1A.   Update design documentation made by a licensed company</t>
  </si>
  <si>
    <t>30A.   Develop the response plan in case of emergencies</t>
  </si>
  <si>
    <t>3D.    Assess pollution risk to air quality</t>
  </si>
  <si>
    <t>p. 22, clause 91,b</t>
  </si>
  <si>
    <t>p. 22, clause 91,g</t>
  </si>
  <si>
    <t>p. 22, clause 96</t>
  </si>
  <si>
    <t>p.16, clauses 62, 63</t>
  </si>
  <si>
    <t>p. 17, clause 66(a)</t>
  </si>
  <si>
    <t>p. 10, clause 31</t>
  </si>
  <si>
    <t>p. 9, clause 24</t>
  </si>
  <si>
    <t>p. 10, clause 29</t>
  </si>
  <si>
    <t>p. 9, clause 25, 
p.10, clause 28</t>
  </si>
  <si>
    <t>p.10, clause 32</t>
  </si>
  <si>
    <t>p.13, clause 55</t>
  </si>
  <si>
    <t>p. 17, clause 67</t>
  </si>
  <si>
    <t>p.17, clause 66 (b)</t>
  </si>
  <si>
    <t>p.20, clause 79 (b)</t>
  </si>
  <si>
    <t>p.10, clause 29</t>
  </si>
  <si>
    <t>p. 13, clause 56</t>
  </si>
  <si>
    <t>p.14, clause 60</t>
  </si>
  <si>
    <t>p.14, clause 61</t>
  </si>
  <si>
    <t>p.14, clause 61”</t>
  </si>
  <si>
    <t>p. 13, clause 57</t>
  </si>
  <si>
    <t>Was the humus layer completely removed before dam construction and is it stored/used (if applicable)?</t>
  </si>
  <si>
    <t>Is there a protective cover-layer over the TMF surface in order to prevent or reduce dust emission or water infiltration (if applicable)?</t>
  </si>
  <si>
    <t>Was an expert assessment made concerning dam failure (washout) as a result of flooding (if applicable)?</t>
  </si>
  <si>
    <t>Are appropriate safety activities taken if hazardous substances stored jointly (if applicable)?</t>
  </si>
  <si>
    <t>Is there a replacement pipeline for tailings transportation at the TMF in case of accident (if applicable)?</t>
  </si>
  <si>
    <t>Does the dam prevent water leakage or transfer from the TMF into neighbouring water bodies (if applicable)?</t>
  </si>
  <si>
    <t>Is the TMF chemical stability checked during closure (if applicable)?</t>
  </si>
  <si>
    <t>Non-critical</t>
  </si>
  <si>
    <t>Critical</t>
  </si>
  <si>
    <t>Priority for TMF safety</t>
  </si>
  <si>
    <t xml:space="preserve">Identification of TMF safety level </t>
  </si>
  <si>
    <t>MSRnon-crit</t>
  </si>
  <si>
    <t>MSRcrit</t>
  </si>
  <si>
    <t>Was the closure procedure completed according to the TMF closure plan (if applicable)?</t>
  </si>
  <si>
    <t>Did the TMF inspection verify the properly documented rehabilitation process after closure (if applicable)?</t>
  </si>
  <si>
    <t>Is the inactive TMF monitored and maintained by qualified personnel (if applicable)?</t>
  </si>
  <si>
    <t>Is there an emergency plan for the inactive TMF including procedures for remediation (if applicable)?</t>
  </si>
  <si>
    <t>Have the risks of the inactive TMF been assessed and rehabilitation actions been identified (if applicable)?</t>
  </si>
  <si>
    <t>Is the inactive TMF monitored in the "post-closure" period according to the approved procedures (if applicable)?</t>
  </si>
  <si>
    <t>quantity of not applicable questions</t>
  </si>
  <si>
    <t>Meeting the Safety  Requirements (MSR), %</t>
  </si>
  <si>
    <t>Overall Safety evaluation, %</t>
  </si>
  <si>
    <t>Cross-checking of data</t>
  </si>
  <si>
    <t>Total answered question quantity:</t>
  </si>
  <si>
    <t>Was the TMF design prepared by a licensed company?</t>
  </si>
  <si>
    <t>TMF CHECKLIST</t>
  </si>
  <si>
    <t>n/a</t>
  </si>
  <si>
    <t>Quantity of not applicable questions in category</t>
  </si>
  <si>
    <t>Question</t>
  </si>
  <si>
    <t>Answer</t>
  </si>
  <si>
    <t>Calculation results</t>
  </si>
  <si>
    <t>16**</t>
  </si>
  <si>
    <t>3E.   Study the feasibility of implementing protective screens, lining and top covers</t>
  </si>
  <si>
    <t xml:space="preserve">4B.    Assess possible local geological and climate risks to the TMF </t>
  </si>
  <si>
    <t>15C.   Perform the expert assessment of the TMF operation and waste management plans and approve them</t>
  </si>
  <si>
    <t>yes</t>
  </si>
  <si>
    <t>mostly yes</t>
  </si>
  <si>
    <t>mostly no</t>
  </si>
  <si>
    <t>no</t>
  </si>
  <si>
    <t>3 = yes, 
2 = mostly yes, 
1 = mostly no, 
0 = no</t>
  </si>
  <si>
    <t>see Table below</t>
  </si>
  <si>
    <t>see Measure Catalogue</t>
  </si>
  <si>
    <t>The number of ambigous answers ("mostly yes" and "mostly no")</t>
  </si>
  <si>
    <t>Sum of answers</t>
  </si>
  <si>
    <t>Has the TMF been closed according to the closure plan (if applicable)?</t>
  </si>
  <si>
    <t>Has the rehabilitation of the TMF completed according to the rehabilitation plan (if applicable)?</t>
  </si>
  <si>
    <t>share of not applicable questions</t>
  </si>
  <si>
    <t>Total</t>
  </si>
  <si>
    <t>14***</t>
  </si>
  <si>
    <t>Evaluation Matrix for three Groups: A, B and C</t>
  </si>
  <si>
    <t>2. Delete the example with the answers provided in the template.</t>
  </si>
  <si>
    <t>As a result of the above steps the user will automatically get the calculated TMF safety level in numbers and visualized by charts.</t>
  </si>
  <si>
    <t>Measure Catalogue for the Groups B and C</t>
  </si>
  <si>
    <t>category of not applicable question</t>
  </si>
  <si>
    <t>Is drainage water cleaned before discharge?</t>
  </si>
  <si>
    <t>Is there no evidence of external hazards that pose risks to the TMF?</t>
  </si>
  <si>
    <t>Pre-construction and construction</t>
  </si>
  <si>
    <t>Is TMF equipped with necessary fire extin-guishing facilities (if applicable)?</t>
  </si>
  <si>
    <t xml:space="preserve">Were downstream infrastructure, cadastral boundaries, potential underlying mineralization, site topography and hydrogeology taken into account in the EIA? </t>
  </si>
  <si>
    <t>Does the TMF operation manual contain parameters needed to assess operation efficiency and suitability to operation conditions (if applicable)?</t>
  </si>
  <si>
    <t>Does the neutralization plant have a volume equal at least double water volume of acid water according to actual needs (if applicable) (if applicable)?</t>
  </si>
  <si>
    <t xml:space="preserve">Are these accumulators equipped with low-permeable barriers to prevent leaks (if applicable)? </t>
  </si>
  <si>
    <t>Does the monitoring procedure verify slope parameters (geometry, condition, vegetation, erosion, and ground water flow)?</t>
  </si>
  <si>
    <t>Do the staff responsible for TMF operation have proper skills concerning communication and submission of internal reports to the executive management (if applicable)?</t>
  </si>
  <si>
    <t>Do the staff responsible for TMF operation have proper skills concerning public relations (if applicable)?</t>
  </si>
  <si>
    <t xml:space="preserve">Are conditions assessed, which may appear at slow, rapid and practically instantaneous dam failure? </t>
  </si>
  <si>
    <t>Does the emergency plan contain the contact details and responsibilities of each member of the organization for emergency response (chain of responsibility and authority for actions to be taken)?</t>
  </si>
  <si>
    <t>Is the internal emergency plan ready to be activated in a coordinated fashion with the external emergency plan in the event of a major accident?</t>
  </si>
  <si>
    <t>Are plans developed for land rehabilitation intended post-operational land-use, long-term physical, geotechnical, and biological stability, and ecosystem rehabilitation (if applicable)?</t>
  </si>
  <si>
    <t>Is there a plan for TMF reclamation and landscaping?</t>
  </si>
  <si>
    <t>Is the plan for TMF reclamation and landscaping implemented (if applicable)?</t>
  </si>
  <si>
    <t>Is the physical and mechanical stability of the TMF monitored after rehabilitation?</t>
  </si>
  <si>
    <t>Is the TMF chemical stability monitored after rehabilitation (if applicable)?</t>
  </si>
  <si>
    <t>Do the trends of environment restoration during and after rehabilitation meet the expected figures?</t>
  </si>
  <si>
    <t>Did the TMF inspection verify the mechanical stability of the facilities during and after closure (if applicable)?</t>
  </si>
  <si>
    <t>Is the inactive TMF regularly inspected by the competent authorities (if applicable)?</t>
  </si>
  <si>
    <t>Is public access restricted to the inactive TMF?</t>
  </si>
  <si>
    <t>Did the visual risk assessment performed for the inactive site to determine the need for its further detailed evaluation?</t>
  </si>
  <si>
    <t>2B.    Inform local communities and NGOs on the essence of the TMF design and get their opinion/consent</t>
  </si>
  <si>
    <t>Is the situation downstream of the tailings dam monitored?</t>
  </si>
  <si>
    <t>Is the situation downstream of the tailings dam stable?</t>
  </si>
  <si>
    <t>not applicable*</t>
  </si>
  <si>
    <t>43***</t>
  </si>
  <si>
    <t>34A. Establish the cause of non-implementing the plan for TMF reclamation and landscaping, revise this plan</t>
  </si>
  <si>
    <t>Soil reclamation and landscaping plans are absent or incomplete or not implemented</t>
  </si>
  <si>
    <t>34B</t>
  </si>
  <si>
    <t>35B. Develop/implement the schedule and network to monitor the environment during and after TMF rehabilitation</t>
  </si>
  <si>
    <t>35B</t>
  </si>
  <si>
    <t>Was a TMF lining constructed according to the approved design process (if applicable)?</t>
  </si>
  <si>
    <t>Do the data obtained during inspection of the TMF closure match regulatory parameters (if applicable)?</t>
  </si>
  <si>
    <t>Is the physical and mechanical stability of the TMF checked during closure (if applicable)?</t>
  </si>
  <si>
    <t>Do the inspection data of the TMF rehabilitation match regulatory parameters (if applicable)?</t>
  </si>
  <si>
    <t>Are the facilities functioning for collecting, control and neutralization of acid or base water (if applicable)?</t>
  </si>
  <si>
    <t>Is there evidence of a well-functioning record keeping process?</t>
  </si>
  <si>
    <t>Are all natural surface water inflows captured and diverted to beyond the TMF borders?</t>
  </si>
  <si>
    <t>Is the surrounding area free from evidence of TMF impacts on the environment?</t>
  </si>
  <si>
    <t>Is the TMF structure free from evidence of movement, failure or instability?</t>
  </si>
  <si>
    <t>Is the dam free from evidence of leakage, seepage, or piping?</t>
  </si>
  <si>
    <t>Is the TMF free from evidence of highly acidic or base tailings material?</t>
  </si>
  <si>
    <t>Are facilities functioning for collection, control and neutralization of acid or base waters (if applicable)?</t>
  </si>
  <si>
    <t>Are substances hazardous to aquatic eco-systems  removed/neutralized before their disposal to TMF (if applicable)?</t>
  </si>
  <si>
    <t>Is slope slippage/movement and soil subsidence monitored?</t>
  </si>
  <si>
    <t xml:space="preserve">Are tailing facilities isolated or guarded so as to prevent unauthorized access to the TMF? </t>
  </si>
  <si>
    <t>Subgroup A2 questions "Basic Document Check"</t>
  </si>
  <si>
    <t>Was the TMF construction license (permission issued) based on a risk assessment?</t>
  </si>
  <si>
    <t>Has the assessment of TMF location confirmed minimization of its negative impact on environment and any neighbouring population?</t>
  </si>
  <si>
    <t>Were local public communities provided with information on the planned/constructed TMF and made aware about risks posed and relevant emergency plans to be drawn up?</t>
  </si>
  <si>
    <t>Did the operator develop a TMF operations and management plan (operation manual) at the pre-construction phase?</t>
  </si>
  <si>
    <t>Is the TMF constructed according to design specifications, including those for construction operations?</t>
  </si>
  <si>
    <t>Is the TMF inspected by the operational staff according to  pre-set and approved rules listed in the TMF operation manual?</t>
  </si>
  <si>
    <t>Are TMF components able to provide safe storage of tailings materials in case of floods taking into account all events recorded over at least the last 100 years or projected with a 1:100 year return period?</t>
  </si>
  <si>
    <t>Does the TMF operator apply environmental management systems based on international standards?</t>
  </si>
  <si>
    <t>Is the internal emergency plan elaborated and/or implemented by the TMF operator?</t>
  </si>
  <si>
    <t>Has an emergency response procedure been developed, which is intended to inform and alarm the staff, neighbouring communities and competent authorities in the case of emergency?</t>
  </si>
  <si>
    <t>Does a closure plan exist?</t>
  </si>
  <si>
    <t>Does a rehabilitation plan exist?</t>
  </si>
  <si>
    <t>Is the TMF site located beyond the zones/areas subject to negative atmospheric conditions (floods, strong winds, and extreme temperature)?</t>
  </si>
  <si>
    <t>Do the drainage facilities match the TMF operation manual?</t>
  </si>
  <si>
    <t>Is the zone of TMF impact free from evidences of soil erosion?</t>
  </si>
  <si>
    <t>Is humus layer removed for the future rehabilitation and stored (if applicable)?</t>
  </si>
  <si>
    <t>Is there evidence of a starter dam or dams (e.g. rock fill)?</t>
  </si>
  <si>
    <t>Is there cover layer on the TMF surface to reduce/prevent from dusting or infiltration (if applicable)?</t>
  </si>
  <si>
    <t>Are substances hazardous to aquatic eco-systems removed/neutralized before their disposal to TMF (if applicable)?</t>
  </si>
  <si>
    <t>Are the wells for checking ground water level and composition in the TMF site in operational condition?</t>
  </si>
  <si>
    <t>Are the wells for checking pore pressure in the dam in operational condition?</t>
  </si>
  <si>
    <t>Is slope slippage/movement and/or soil subsidence monitored?</t>
  </si>
  <si>
    <t>Is thesurrounding area free from evidence of external hazards that pose risks to the TMF?</t>
  </si>
  <si>
    <t>Is there equipment in operable condition that terminates tailing material delivery in case of pipeline rupture?</t>
  </si>
  <si>
    <t>Was a TMF operation manual developed before construction of tailings facilities?</t>
  </si>
  <si>
    <t>Does the TMF design contain a risk assessment?</t>
  </si>
  <si>
    <t>Was the risk assessment prepared on the basis of the TMF operation manual?</t>
  </si>
  <si>
    <t>Was the EIA developed by a competent institution that has an appropriate license/permission?</t>
  </si>
  <si>
    <t>Was the EIA process open for the general public and interested or affected persons to comment and provide input on the assessment?</t>
  </si>
  <si>
    <t>Is the TMF site located outside area(s) subject to negative atmospheric conditions (floods, strong winds, and extreme temperature)?</t>
  </si>
  <si>
    <t>Is the TMF site located beyond the direct proximity of protected areas or ones containing rare, important or valuable biological habitats, ways of their migration?</t>
  </si>
  <si>
    <t>Is the TMF site located outside areas of the lands with high agricultural value?</t>
  </si>
  <si>
    <t>Have possibilities been considered to locate the TMF in such place, where after-effects of possible accidents would be minimal?</t>
  </si>
  <si>
    <t>Are productive or municipal facilities located outside the area of the TMF impact?</t>
  </si>
  <si>
    <t>Are historical and cultural heritage objects located beyond the area of TMF construction?</t>
  </si>
  <si>
    <t>Is there a detailed map of the TMF and neighbouring area?</t>
  </si>
  <si>
    <t>Was the TMF design described in detail indicating its elements on plans and maps?</t>
  </si>
  <si>
    <t>Was a TMF water balance prepared while making the EIA?</t>
  </si>
  <si>
    <t>Is the TMF management during storm events included within the EIA?</t>
  </si>
  <si>
    <t>Does the EIA address TMF closure issues such as intended post-operational land use, long-term physical, geotechnical and biological stability?</t>
  </si>
  <si>
    <t>Does the TMF design or pre-design analysis include a detailed estimation of alternative tailing disposal options including non-implementation of TMF?</t>
  </si>
  <si>
    <t>Does the risk assessment cover the whole TMF and neighbouring (potentially affected) areas?</t>
  </si>
  <si>
    <t>Were the most vulnerable TMF components and nearby natural objects identified in terms of natural and man-induced hazards?</t>
  </si>
  <si>
    <t>Were natural risks and hazards typical for the TMF location area assessed?</t>
  </si>
  <si>
    <t>Does the design documentation contain a description of tailings materials including their physical and chemical parameters?</t>
  </si>
  <si>
    <t>Does the TMF design contain a list and classification of toxic and hazardous compounds contained in tailing materials?</t>
  </si>
  <si>
    <t>Were procedures elaborated to neutralize hazardous compounds in tailings materials before their disposal in the TMF (if applicable)?</t>
  </si>
  <si>
    <t>Does the TMF design exclude joint storing of different hazardous compounds according to current legislation (if applicable)?</t>
  </si>
  <si>
    <t>Has the expert assessment of tailings materials excluded impact on surface water?</t>
  </si>
  <si>
    <t>Does the TMF design exclude unfavourable side reactions that can occur among different tailing materials or tailings materials and membranes/impervious screens (if applicable)?</t>
  </si>
  <si>
    <t>Is the to use of the TMF for storing, processing and/or secondary handling of toxic substances excluded?</t>
  </si>
  <si>
    <t>Is the planned location of the TMF outside a watercourse (freshwater or groundwater) or wetland?</t>
  </si>
  <si>
    <t>Has the expert assessment of the tailings materials confirmed the absence of impact on ground water?</t>
  </si>
  <si>
    <t>Is the introduction of polluted ground water into surface water bodies via subsurface flow prevented/excluded?</t>
  </si>
  <si>
    <t>Did the flooding risk assessment exclude flooding hazard for the TMF?</t>
  </si>
  <si>
    <t>Was storm water drainage management considered in the TMF design (if applicable)?</t>
  </si>
  <si>
    <t>Is the area adjacent to the TMF free from soil erosion?</t>
  </si>
  <si>
    <t>Were previous natural disasters for the TMF site and their after-effects reviewed?</t>
  </si>
  <si>
    <t>Were data concerning accidents and incidents at similar TMFs taken into account?</t>
  </si>
  <si>
    <t>Were the safety activities developed, which are intended to prevent or limit possible accident scenarios?</t>
  </si>
  <si>
    <t>Were measures developed to prevent major accidents along with an assessment of their efficacy?</t>
  </si>
  <si>
    <t>Is there an evaluation of how the proposed safety measures limit the potential impact/effects of possible accidents?</t>
  </si>
  <si>
    <t>Were the most probable accident scenarios defined during the design phase?</t>
  </si>
  <si>
    <t xml:space="preserve">Were major accident scenarios assessed along with their possible after-effects? </t>
  </si>
  <si>
    <t>Was the probability assessed for actualization of basic accident scenarios taking into account the proposed preventive actions and their efficacy?</t>
  </si>
  <si>
    <t>In case of revealed unacceptable risk related to TMF construction, was an alternative location of TMF considered?</t>
  </si>
  <si>
    <t>Does the TMF design take into account neighboring active, abandoned or rehabilitated TMF(s) (if applicable)?</t>
  </si>
  <si>
    <t>Was the possibility taken into account for an accident occuring at a neighbouring TMF that may result in emergency scenario at the TMF being assessed (“domino effect”)?</t>
  </si>
  <si>
    <t>Were possible trans-boundary effects considered for the likely accident scenario?</t>
  </si>
  <si>
    <t>Is the assessed hazard/risk of surface and ground water pollution below regulatory limits for the whole TMF lifecycle?</t>
  </si>
  <si>
    <t>Were tailings material parameters taken into account when designing the dam and/or retention pond?</t>
  </si>
  <si>
    <t>Were geological, hydrogeological, hydrological, and geophysical situations taken into account when designing the dam and retention pond?</t>
  </si>
  <si>
    <t>Are local water sources located beyond the impact zone of the tailings pond when the TMF is operating?</t>
  </si>
  <si>
    <t>Was emergency water escape/release taken into account when designing a dam and retention pond?</t>
  </si>
  <si>
    <t>Does the TMF design prevent changes to surface runoff due to dam construction or water pond displacement (if applicable)?</t>
  </si>
  <si>
    <t>Does the stability and strength assessment for the dam fulfil applicable safety criteria?</t>
  </si>
  <si>
    <t>Did the assessment of the dam slope show it to be in an acceptable safety range?</t>
  </si>
  <si>
    <t>Was stability and strength assessed for the dam foundation during the design phase?</t>
  </si>
  <si>
    <t>Was stability of the tailings material (including liquefaction) assessed at the dam designing phase?</t>
  </si>
  <si>
    <t>Did an assessment of the dam erosion show the design to be within a safety range?</t>
  </si>
  <si>
    <t>Were water recovery systems and emergency spillways assessed for the dam foundation during the design phase?</t>
  </si>
  <si>
    <t>Was slope slippage/movement assessed for the dam during the design phase?</t>
  </si>
  <si>
    <t>Have the flood data for at least a 100-year period (historical or projected) been used as the basis when calculating the emergency discharge capacity for the dam?</t>
  </si>
  <si>
    <t>Was Factor of Safety (FoS) [4] deemed as acceptable in the particular country taken into account during calculations of dam safety?</t>
  </si>
  <si>
    <t>Are there documents that detail the design and routing of the tailing delivery system?</t>
  </si>
  <si>
    <t>Is operational life-time defined for the tailing delivery system?</t>
  </si>
  <si>
    <t>Is the site for TMF construction monitored according to a schedule defined in the TMF design or operating manual?</t>
  </si>
  <si>
    <t>Does the accepted construction procedure ensure the maintenance of safety requirements as set forth for the environment and neighbour population?</t>
  </si>
  <si>
    <t>Were safety margins checked against scheduled terms taking into account the implementation of design solution on-site?</t>
  </si>
  <si>
    <t>Is the TMF equipped with impervious screens (e.g. membrane or low permeability compacted clay layer)?</t>
  </si>
  <si>
    <t>Has the bottom sealing layer sufficiently low permeability to prevent leakage from the TMF?</t>
  </si>
  <si>
    <t>Has a detailed waste management plan been developed for the TMF?</t>
  </si>
  <si>
    <t>Is there a procedure to review and regularly update the TMF operation manual and waste management plan, and then obtain the approval by competent authorities?</t>
  </si>
  <si>
    <t>Are relevant competencies for personnel described in the TMF operation manual?</t>
  </si>
  <si>
    <t>Are TMF management data collected during significant seasonal events used for planning rehabilitation activities?</t>
  </si>
  <si>
    <t>Does the TMF operation manual detail the procedures to prevent or reduce acid or base drainage water production, and procedures to collect and treat such water (if applicable)?</t>
  </si>
  <si>
    <t>Are hazardous substances stored separately from each other (if applicable)?</t>
  </si>
  <si>
    <t>Are water-hazardous compounds eliminated / neutralized before their discharge from or to the TMF (if applicable)?</t>
  </si>
  <si>
    <t>Were effective procedures elaborated to monitor, decrease or prevent formation of acidic aqueous solutions (if applicable)?</t>
  </si>
  <si>
    <t>Is the lowest pipeline part located above the maximum flooding level for the last 100 years (or equivalent projected 1:100 year flooding level)?</t>
  </si>
  <si>
    <t>Do guidelines for dam raising operations exist, and are they implemented?</t>
  </si>
  <si>
    <t>Does the drainage water from the TMF comply with regulatory requirements for surface water after its final treatment?</t>
  </si>
  <si>
    <t>Do special measures protect ground and surface water from pollution in case of emergencies?</t>
  </si>
  <si>
    <t>Are all natural surface water inflows collected and diverted away from and outside the TMF (if applicable)?</t>
  </si>
  <si>
    <t>Are there reliable data concerning the chemical composition of drainage water?</t>
  </si>
  <si>
    <t>Is the drainage system operated according to the TMF operation manual?</t>
  </si>
  <si>
    <t>Do these accumulating tanks/ponds have sufficient capacity for the whole water volume at maximum flooding/precipitation events based on those that have occurred at least during the last 100-year period (or equivalent projected 1:100 year flooding events)?</t>
  </si>
  <si>
    <t>Does the monitoring schedule include the dam and slope stability parameters (height, length, cracks and evidence of erosion, crest displacement, etc.)?</t>
  </si>
  <si>
    <t>Does the monitoring schedule include the observation of nearby territories in the tailings lagoon area?</t>
  </si>
  <si>
    <t>Does the monitoring procedure verify dam crest condition (used materials, irregularities, evidence of erosion etc.)?</t>
  </si>
  <si>
    <t>Are composition of surface water monitored for water bodies located within the TMF impact area (if applicable)?</t>
  </si>
  <si>
    <t>Are the monitoring data used for the ongoing evaluation of hazards and for the updating of risk assessment(s)?</t>
  </si>
  <si>
    <t>Are operational documents updated using monitoring results?</t>
  </si>
  <si>
    <t>Are these changes estimated by “cost-efficiency” criteria?</t>
  </si>
  <si>
    <t>Are the TMF operating staff regularly trained?</t>
  </si>
  <si>
    <t>Are regular staff trainings and advanced trainings performed according the approved program documented?</t>
  </si>
  <si>
    <t>Is a two-way approach implemented for the staff training (informing technicians about issues of environmental and safety issues and vice versa)?</t>
  </si>
  <si>
    <t>Does the TMF operational staff have proper skills in technology of TMF design (if applicable)?</t>
  </si>
  <si>
    <t>Do the TMF operational staff have proper skills in approved procedures for safe operation and risk management (if applicable)?</t>
  </si>
  <si>
    <t>Do the TMF operational staff have proper qualification in the field of rules and regulations concerning safety management and environmental performance (if applicable)?</t>
  </si>
  <si>
    <t>Do the TMF operational staff have proper skills for management systems and tools at such facilities (if applicable)?</t>
  </si>
  <si>
    <t>Do the TMF operational staff have proper skills for assessment of operational activity (if applicable)?</t>
  </si>
  <si>
    <t>Do the TMF operational staff have proper skills for environmental (including basic hydrology) and health issues (if applicable)?</t>
  </si>
  <si>
    <t>Do the TMF operational staff have proper skills to control TMF safety and environment conditions (if applicable)?</t>
  </si>
  <si>
    <t>Is attention drawn to the uncertainties inherent to TMF hazards during the training?</t>
  </si>
  <si>
    <t>Is the program for regular staff training and advanced training complemented with consolidation and checking of obtained skills?</t>
  </si>
  <si>
    <t>Is the local population engaged in emergency response training?</t>
  </si>
  <si>
    <t>Does the staff training program provide a common level of understanding for all relevant personnel?</t>
  </si>
  <si>
    <t>Is a Major Accident Prevention Policy and Safety Management System developed and documented for the TMF?</t>
  </si>
  <si>
    <t>Is an emergency plan developed and documented for all phases of the TMF life cycle?</t>
  </si>
  <si>
    <t>Are there procedures developed and documented for validation, review and acceptance of emergency plans before the start-up of TMF operation?</t>
  </si>
  <si>
    <t>Are there procedures developed and documented for validation, review and acceptance of emergency plans if accidents or emergency situations appear at the TMF or similar facilities?</t>
  </si>
  <si>
    <t>Are there procedures developed and documented for validation, review and acceptance of emergency plans in case of substitution of rescue services or their management staff?</t>
  </si>
  <si>
    <t>Are there procedures developed and documented for validation, review and acceptance of emergency plans in case of new technical knowledge arising or new risks being revealed?</t>
  </si>
  <si>
    <t>Are there procedures developed and documented for validation, review and acceptance of emergency plans in case of events beyond design limits, which are caused by natural or human-induced reasons?</t>
  </si>
  <si>
    <t>Are there procedures for validation, review and acceptance of emergency plans in case of errors in management procedures being found?</t>
  </si>
  <si>
    <t>Are there procedures developed and documented for validation, review and acceptance of emergency plans if hardware is modified (if applicable)?</t>
  </si>
  <si>
    <t>Are there procedures developed and documented for validation, review and acceptance of emergency plans at regular time intervals, according to the procedure set forth in the emergency plan?</t>
  </si>
  <si>
    <t>Is there an abridged or digital version of the emergency plan for easy access in the event of emergency cases?</t>
  </si>
  <si>
    <t>Does the emergency plan evaluate downstream inundation risk due to flood and upstream conditions that might result from land displacements?</t>
  </si>
  <si>
    <t>Is “domino effect” taken into account related to sequential accidents in a dam cascade (if applicable)?</t>
  </si>
  <si>
    <t>Does the emergency plan contain a scope and aims for emergency cases?</t>
  </si>
  <si>
    <t>Does the emergency plan arrange communication activity and notification procedures for the TMF operational staff?</t>
  </si>
  <si>
    <t>Are the activities prioritized in the emergency plan so as to eliminate potential emergency situations?</t>
  </si>
  <si>
    <t>Does the emergency plan contain procedures for remediation of the affected areas after the cessation of the emergency conditions?</t>
  </si>
  <si>
    <t>Were estimations performed prior to the development of the internal emergency plan to determine the most likely mode of dam failure and water peak outflow (if applicable)?</t>
  </si>
  <si>
    <t>Did the estimations identify chemicals and other pollutants that might be released during the TMF failure?</t>
  </si>
  <si>
    <t>Does the TMF operator submit a report based on the monitoring data to local authorities?</t>
  </si>
  <si>
    <t>Is immediate alerting provided by the TMF operator when critical parameters specified in the TMF operation manual are reached?</t>
  </si>
  <si>
    <t>Has the TMF operator prepared sufficient physical resources and manpower to respond to emergencies and eliminate their after-effects?</t>
  </si>
  <si>
    <t>Were external emergency plans aligned with and/or harmonized with similar ones for neighbouring regions?</t>
  </si>
  <si>
    <t>Does the external emergency plan contain information about competent authorities in neighbouring regions, including bordering countries, which should be informed in emergency case?</t>
  </si>
  <si>
    <t>Is a procedure specified to agree, approve, and update TMF closure plans?</t>
  </si>
  <si>
    <t>Are tailing materials to be used as a secondary raw (later processing)?</t>
  </si>
  <si>
    <t>Does the plan contain evaluation of risks connected with TMF closure and rehabilitation?</t>
  </si>
  <si>
    <t xml:space="preserve">Are there the personnel that are accountable for controlling/monitoring the closed/rehabilitated TMF? </t>
  </si>
  <si>
    <t>Are local terrain features (geological, hydrological, morphological) taken into accounts when establishing closure activities?</t>
  </si>
  <si>
    <t>Were measures considered and applied to ensure long-term stability of physical, geotechnical and biological parameters of the site after TMF closure?</t>
  </si>
  <si>
    <t>Were measures for rehabilitation of the ecological system after TMF closure developed and documented?</t>
  </si>
  <si>
    <t>Were economically feasible activities developed and documented to decrease effects of the long-term TMF impact on the environment?</t>
  </si>
  <si>
    <t>Is it planned to cover the rehabilitated TMF site with artificial topsoil created from waste material?</t>
  </si>
  <si>
    <t>Is the surrounding environment monitored during and after rehabilitation (if applicable)?</t>
  </si>
  <si>
    <t>* If a question is not applicable, the user should place a “1” in this column "Question applicability" and explain in the "Data Source" column why such question is considered inapplicable for the TMF being assessed.
** Description of Categories see Table “Abbreviation of Categories”</t>
  </si>
  <si>
    <r>
      <t>***The questions marked with</t>
    </r>
    <r>
      <rPr>
        <sz val="10"/>
        <rFont val="Arial"/>
        <family val="2"/>
      </rPr>
      <t xml:space="preserve"> light-blue colour </t>
    </r>
    <r>
      <rPr>
        <sz val="10"/>
        <color indexed="35"/>
        <rFont val="Wingdings"/>
        <family val="0"/>
      </rPr>
      <t></t>
    </r>
    <r>
      <rPr>
        <sz val="10"/>
        <color indexed="8"/>
        <rFont val="Arial"/>
        <family val="2"/>
      </rPr>
      <t>may be not applicable. The user has to explain in the "Data Source" column why certain questions considered inapplicable.</t>
    </r>
    <r>
      <rPr>
        <sz val="10"/>
        <color indexed="8"/>
        <rFont val="Arial"/>
        <family val="2"/>
      </rPr>
      <t xml:space="preserve"> If an explanation is absent blue color turns into red </t>
    </r>
    <r>
      <rPr>
        <sz val="10"/>
        <color indexed="29"/>
        <rFont val="Wingdings"/>
        <family val="0"/>
      </rPr>
      <t></t>
    </r>
    <r>
      <rPr>
        <sz val="10"/>
        <color indexed="8"/>
        <rFont val="Arial"/>
        <family val="2"/>
      </rPr>
      <t xml:space="preserve"> .</t>
    </r>
  </si>
  <si>
    <t xml:space="preserve">* If a question is not applicable, the user should place a “1” in this column "Question applicability" and explain in the "Data Source" column why such question is considered inapplicable for the TMF being assessed.
</t>
  </si>
  <si>
    <r>
      <t xml:space="preserve">***The questions marked with light-blue colour </t>
    </r>
    <r>
      <rPr>
        <sz val="10"/>
        <color indexed="44"/>
        <rFont val="Wingdings"/>
        <family val="0"/>
      </rPr>
      <t>n</t>
    </r>
    <r>
      <rPr>
        <sz val="10"/>
        <color indexed="8"/>
        <rFont val="Arial"/>
        <family val="2"/>
      </rPr>
      <t xml:space="preserve">may be not applicable. The user has to explain in the "Data Source" column why certain questions considered inapplicable. If an explanation is absent blue color turns into red </t>
    </r>
    <r>
      <rPr>
        <sz val="10"/>
        <color indexed="29"/>
        <rFont val="Wingdings"/>
        <family val="0"/>
      </rPr>
      <t>n</t>
    </r>
    <r>
      <rPr>
        <sz val="10"/>
        <color indexed="8"/>
        <rFont val="Arial"/>
        <family val="2"/>
      </rPr>
      <t xml:space="preserve"> .</t>
    </r>
  </si>
  <si>
    <t>Group B questions ("Detailed Check")</t>
  </si>
  <si>
    <t>Subgroup B1 questions ("Detailed Visual Inspection")</t>
  </si>
  <si>
    <t>Subgroup B2 questions ("Detailed Document Check")</t>
  </si>
  <si>
    <t>Group A questions ("Basic Check")</t>
  </si>
  <si>
    <t>Subgroup A1 questions (“Basic Visual Inspection”)</t>
  </si>
  <si>
    <r>
      <t>Subgroup C2 questions ("Document Check of Inactive Sites</t>
    </r>
    <r>
      <rPr>
        <b/>
        <sz val="12"/>
        <color indexed="8"/>
        <rFont val="Arial"/>
        <family val="2"/>
      </rPr>
      <t>")</t>
    </r>
  </si>
  <si>
    <r>
      <t>Subgroup C1 questions ("Visual Inspection of Inactive Sites</t>
    </r>
    <r>
      <rPr>
        <b/>
        <sz val="12"/>
        <color indexed="8"/>
        <rFont val="Arial"/>
        <family val="2"/>
      </rPr>
      <t>")</t>
    </r>
  </si>
  <si>
    <t>Was the initial screening carried out at the abandoned/orphaned TMF after it was identified for checking?</t>
  </si>
  <si>
    <t>Are the inactive TMF components classified by degree of risk?</t>
  </si>
  <si>
    <t>Is a risk management strategy developed based on the initial risk assessment?</t>
  </si>
  <si>
    <t>Are management programs developed and documented to decrease the risks revealed during assessment?</t>
  </si>
  <si>
    <t>Is there a monitoring schedule for the abandoned TMF, which specifies its scope and terms?</t>
  </si>
  <si>
    <t>* If a question is not applicable, the user should place a “1” in this column "Not applicable" and explain in the "Data Source" column why such question is considered inapplicable for the TMF being assessed.
** Description of Categories see Table “Abbreviation of Categories”</t>
  </si>
  <si>
    <r>
      <t>***The questions marked with</t>
    </r>
    <r>
      <rPr>
        <sz val="10"/>
        <rFont val="Arial"/>
        <family val="2"/>
      </rPr>
      <t xml:space="preserve"> light-blue colour </t>
    </r>
    <r>
      <rPr>
        <sz val="10"/>
        <color indexed="35"/>
        <rFont val="Wingdings"/>
        <family val="0"/>
      </rPr>
      <t></t>
    </r>
    <r>
      <rPr>
        <sz val="10"/>
        <color indexed="8"/>
        <rFont val="Arial"/>
        <family val="2"/>
      </rPr>
      <t>may be not applicable. The user has to explain in the "Data Source" column why certain questions considered inapplicable. If an explanation is</t>
    </r>
    <r>
      <rPr>
        <sz val="10"/>
        <color indexed="8"/>
        <rFont val="Arial"/>
        <family val="2"/>
      </rPr>
      <t xml:space="preserve"> absent blue color turns into red </t>
    </r>
    <r>
      <rPr>
        <sz val="10"/>
        <color indexed="29"/>
        <rFont val="Wingdings"/>
        <family val="0"/>
      </rPr>
      <t></t>
    </r>
  </si>
  <si>
    <t>Local conditions and climatic extremes were not taken into account while designing the dam and retention pond</t>
  </si>
  <si>
    <t>6A.   Calculate the water balance of the TMF</t>
  </si>
  <si>
    <t>Impacts of nearby TMFs were not taken into account for accident scenarios</t>
  </si>
  <si>
    <t>7A.   Assess the impact of nearby TMFs, other hazardous sites near the TMF site, and/or possible trans-boundary effects</t>
  </si>
  <si>
    <t>Hazardous materials including acidic tailings are not neutralized or isolated before disposal</t>
  </si>
  <si>
    <t>9A.   Study the feasibility of neutralizing/isolating hazardous substances before their disposal to the TMF</t>
  </si>
  <si>
    <t>12A.    Provide on-site monitoring of adherence to safety regulation and margins during construction phase</t>
  </si>
  <si>
    <t>14B.   Study the feasibility of constructing the protective bottom shield to prevent pollutant leakage into ground water</t>
  </si>
  <si>
    <t>17A.    Analyse the feasibility of neutralizing highly acid/base tailings materials</t>
  </si>
  <si>
    <t>20B.   Perform regular visual inspection of the equipment located in the areas of storage and handling that is connected to the drainage system</t>
  </si>
  <si>
    <t>21A.   Collect and analyse the available data on the intensity of precipitation and floods if possible for the last 100 years, or sufficient to support calculations of a 1:100 year return event</t>
  </si>
  <si>
    <t>20F.    Permanently monitor drainage water streams using automatic analysers</t>
  </si>
  <si>
    <t>21B.   Elaborate technical measures for adjusting the water level in the tailing pond in case of heavy rainfalls and to prevent dusting of dry tails</t>
  </si>
  <si>
    <t>21E.    Increase capacity of the accumulating ponds to contain waters in case of severe floods</t>
  </si>
  <si>
    <t>22A.   Equip the TMF with facilities preventing unauthorized access</t>
  </si>
  <si>
    <t>23D.   Analyse technical conditions of the monitoring network</t>
  </si>
  <si>
    <t>24A.   Modify/Review the emergency plans to take into proper account monitoring data, environment impact assessments and effectiveness of measures</t>
  </si>
  <si>
    <t>24B.   Develop procedures for the emergency plan</t>
  </si>
  <si>
    <t>24D.   Install an automated early warning system on critical parameters</t>
  </si>
  <si>
    <t>24E.   Integrate a TMF early warning system into the alert system for local government / Ministry of Emergency Situations.</t>
  </si>
  <si>
    <t>24K.   Consolidate resources for emergency response</t>
  </si>
  <si>
    <t>25B.   Regularly perform training for TMF staff and document it</t>
  </si>
  <si>
    <t xml:space="preserve"> 25C.   Implement two-way approach for staff training informing mining engineers of issues in environmental and safety management and, conversely, giving environmental personnel the insights needed to deal with TMF issues </t>
  </si>
  <si>
    <t xml:space="preserve"> 26A.   Develop a Major Accident Prevention Policy and Safety Management System adopted for the TMF</t>
  </si>
  <si>
    <t>Safety measures were not developed and documented to prevent emergencies and accidents</t>
  </si>
  <si>
    <t>Procedures for validation, review and acceptance of emergency plans have not been developed and documented</t>
  </si>
  <si>
    <t>28E.   Appoint staff responsible for auditing the TMF</t>
  </si>
  <si>
    <t xml:space="preserve"> 31H. Appoint personnel responsible for control over the closed/rehabilitated TMF</t>
  </si>
  <si>
    <t>TMF stability was not checked during closure</t>
  </si>
  <si>
    <t>32B.   Develop/Implement measures to ensure TMF stability during closure</t>
  </si>
  <si>
    <t xml:space="preserve">33A. Develop a long-term strategy and action plan for rehabilitation of the TMF site </t>
  </si>
  <si>
    <t>34B. Elaborate technical measures for rehabilitation of the TMF using suitable topsoil</t>
  </si>
  <si>
    <t>36F.    Inspect the main structures of the abandoned TMF</t>
  </si>
  <si>
    <t>Subgroup B1 questions (“Detailed Visual Inspection”)</t>
  </si>
  <si>
    <t>N</t>
  </si>
  <si>
    <t>Recommendation (factors and parameters to be taken into consideration to answer the questions)</t>
  </si>
  <si>
    <t>Checking of how are records kept and to whom are the results are reported</t>
  </si>
  <si>
    <t xml:space="preserve">Type of dewatering system (active pumping or gravitational). Decanting systems installed (number of decanters, dimensions, materials, condition). Dewatering tunnel: age, dimensions, construction specifications, condition. Integrity of tunnel lining (as far as accessible) </t>
  </si>
  <si>
    <t>Same items</t>
  </si>
  <si>
    <t>Actual water diversion structure. Age, dimensions, construction specifications, condition. Portal protected with rake / grill against driftwood. Excessive sediment accumulation in tunnel.Integrity of tunnel lining (as far as accessible)</t>
  </si>
  <si>
    <t>Perimeter drainage ditches installed to capture and evacuate surface runoff from the slopes (if applicable): conditions and functioning. Damage (e.g. siltation, cracks, deformations, subrosion / washout of foundations, destruction through vandalism)</t>
  </si>
  <si>
    <t>Are there storages for accumulating water from emer-gency spillways, their lining, filling, controlling devices?</t>
  </si>
  <si>
    <t>Dispersion of tailings by wind and water flows, Quality of exfiltration waters (colour, odour), Condition of vegetation and soil</t>
  </si>
  <si>
    <t>General conditions (vegetation, materials on surface); Signs of slumping, irregular slope angle, excessive erosion (ruts, channels, gullies); Seepage and water exfiltration</t>
  </si>
  <si>
    <t>Flaws in levelness and straightness of dam crest and berms; Irregularity of slope angles. Offsets, kinks, cracks in roads, drainage channels and pipelines in TMF vicinity</t>
  </si>
  <si>
    <t>Material used for raising (tailings / hydrocycloned tailings, external materials). Coarser materials may well indicate improved stability over ‘standard’ tails</t>
  </si>
  <si>
    <t>Seepage observable through dam. Quantity and size of seepage areas. Elevation in relation to dam height. Approximate volumes of seepage though dam (damp spot / dripping / trickle / steady flow, the latter in liters/second). Material (tailings / other mixed with seepage)</t>
  </si>
  <si>
    <t>Availability and conditions of the facilities for collecting, control and neutralization of acid or base water</t>
  </si>
  <si>
    <t>Availability and conditions of the facilities for collecting and neutralization of the substances hazardous to aquatic eco-systems</t>
  </si>
  <si>
    <t>Conditions of drainage facilities, presence and condi-tion of facilities for cleaning drainage water</t>
  </si>
  <si>
    <t>Monitoring method: visual observation routine, groundwater observation (wells, piezometers), topographic observation (survey points, visual aids, e.g. peg-lines, 3D targets), geotechnical instrumentation (e.g. inclinometers, extensometers), monitoring and documentation routine: Which parameters are measured, where, how frequently, by whom?</t>
  </si>
  <si>
    <t>Absolute width of beach, beach / lagoon ratio, freeboard between lagoon surface and dam crest</t>
  </si>
  <si>
    <t>Access to the control over water evacuation from diversion tunnel, dewatering tunnel, perimeter drainages and spillways (if applicable)</t>
  </si>
  <si>
    <t>Water evacuation from diversion tunnel, dewatering tunnel, perimeter drainages and spillways (if applica-ble). Signs of washout / regressive erosion</t>
  </si>
  <si>
    <t>Deposition of waste, including potentially hazardous types, risks from slope instabilities, Impacts / risks from nearby mine waste tips (e.g. acid rock drainage, geotechnical instability)</t>
  </si>
  <si>
    <t>Existence of an emergency plan. Availability and condition of equipment to facilitate alert in emergency situations. A match between the equipment and the emergency plan and preparedness to respond, communication equipment and monitoring system</t>
  </si>
  <si>
    <t>The manner  of fencing and/or manned protection to prevent unauthorized access to the TMF area</t>
  </si>
  <si>
    <t>Presence / functionality of emergency spillway in case of overtopping. Surface water diversion dam: Is a diversion present and functional? Age, dimensions, construction specifications, conditions. Approximate storage capacity. Evidence of damage, recent overtopping, erosion. Upstream rakes / grills for timber capture and retention. Excessive sediment accumulation in dam</t>
  </si>
  <si>
    <t>Are there storages for accumulating water from emer-gency spillways, their lining, filling, controlling devices</t>
  </si>
  <si>
    <t>Appearance of topsoil in the zone of TMF impact</t>
  </si>
  <si>
    <r>
      <t xml:space="preserve">Condition of the location where </t>
    </r>
    <r>
      <rPr>
        <sz val="10"/>
        <color indexed="8"/>
        <rFont val="Arial"/>
        <family val="2"/>
      </rPr>
      <t>removed humus layer is stored</t>
    </r>
  </si>
  <si>
    <t>General conditions (vegetation, materials on surface); signs of slumping, irregular slope angle, excessive erosion (ruts, channels, gullies); seepage and water exfiltration</t>
  </si>
  <si>
    <t>Flaws in levelness and straightness of dam crest and berms; irregularity of slope angles. Offsets, kinks, cracks in roads, drainage channels and pipelines in TMF vicinity</t>
  </si>
  <si>
    <t>Material used for raising (tailings / hydro-cycloned tailings, external materials), Coarser materials may well indicate improved stability over ‘standard’ tails</t>
  </si>
  <si>
    <t>Acidic lagoon water is usually characterized by red / orange hues, and  alkaline is characterized by blue / green hues. Evidences of excessive corrosion or dissolution of materials on metal and concrete elements in contact with lagoon water</t>
  </si>
  <si>
    <t xml:space="preserve">Availability and conditions of the facilities for collecting, control and neutralization of acid or base water </t>
  </si>
  <si>
    <t>Conditions of drainage facilities, presence and condition of facilities for cleaning drainage water</t>
  </si>
  <si>
    <t>Monitoring method: visual observation routine, groundwater observation (wells, piezometers), topographic observation (survey points, visual aids, e.g. peg-lines, 3D targets), geotechnical instrumentation (e.g. inclinometers, extensometers), monitoring and documentation routine: which parameters are measured, where, how frequently, by whom?</t>
  </si>
  <si>
    <t>Availability and condition of checkpoints, automated inspection stations</t>
  </si>
  <si>
    <t>Availability, quantity, and condition of the wells in the TMF site, matching the wells and design documenta-tion</t>
  </si>
  <si>
    <t>Availability, quantity, and condition of the wells in the TMF dam, matching the wells and design documenta-tion</t>
  </si>
  <si>
    <t>Availability and condition of benchmarks for checking slope slippage/movement and soil subsidence</t>
  </si>
  <si>
    <t>Stable, well controlled water evacuation from diversion tunnel, dewatering tunnel, perimeter drainages and spillways (if applicable)? Signs of washout / regressive erosion</t>
  </si>
  <si>
    <t>Availability and condition of equipment to terminate tailing material delivery in case of pipeline rupture</t>
  </si>
  <si>
    <t>Availability and condition of fire extinguishing facilities</t>
  </si>
  <si>
    <t>Matching of charts and maps to the displayed TMF elements on-site</t>
  </si>
  <si>
    <t>Presence/functionality of emergency spillway in case of overtopping. Surface water diversion dam: Is a diversion present and functional? Age, dimensions, construction specifications, conditions. Approximate storage capacity. Evidence of damage, recent overtopping, erosion. Upstream rakes/grills for timber capture and retention. Excessive sediment accumulation in dam</t>
  </si>
  <si>
    <t>TMF site location, proximity of water bodies and water courses, valleys, and landscape</t>
  </si>
  <si>
    <t>Acidic lagoon water is usually characterized by red / orange hues, and one that is alkaline is typically characterized by blue / green hues. Evidences of excessive corrosion or dissolution of materials on metal and concrete elements in contact with lagoon water</t>
  </si>
  <si>
    <t>Actual conditions of drainage facilities, their matching the documentation</t>
  </si>
  <si>
    <t>Type of dewatering system (active pumping or gravitational). Decanting systems installed (number of decanters, dimensions, materials, condition). Dewatering tunnel: age, dimensions, construction specifications, condition. Integrity of tunnel lining (as far as accessible)</t>
  </si>
  <si>
    <t>Actual water diversion. Age, dimensions, construction specifications, condition. Portal protected with rake / grill against driftwood. Excessive sediment accumulation in tunnel. Integrity of tunnel lining (as far as accessible)</t>
  </si>
  <si>
    <t>Dispersion of tailings by wind and water flows, quality of exfiltration waters (colour, odour), condition of vegetation and soil</t>
  </si>
  <si>
    <t>Presence of impervious screens and lining in the im-poundment, their conditions</t>
  </si>
  <si>
    <t>Presence of the cover layer on the TMF surface, its condition; dusting evidences</t>
  </si>
  <si>
    <t>The manner of fencing and/or manned protection to prevent unauthorized access to the TMF area</t>
  </si>
  <si>
    <t xml:space="preserve">1. Select a group of questions of the TMF Checklist (Groups A or B, or C). Each group questions are listed in a separate tab of the file. </t>
  </si>
  <si>
    <t>3. Answer the questions of the selected TMF Checklist groupfollowing the recommendations in the tab "Visual Survey Recommendations".</t>
  </si>
  <si>
    <t>4. Choose the answer (“yes” or “mostly yes” or “mostly no” or “no”) by entering “1” in an appropriate cell.</t>
  </si>
  <si>
    <t>5. If the question is not applicable to the TMF being assessed exclude it from the evaluated question set by entering “1” in the cell "not applicable".</t>
  </si>
  <si>
    <t>1. Each non-positive answer (“mostly yes” or “mostly no” or “no”) of the Group B or C refers to a certain non-compliance with the requirements of the TMF safety. Appropriate measures are prescribed in Measure Catalogue for identified non-compliances. To select the measures for improving the safety level of the TMF being checked the user has to click on the hyperlink(s) in the column "Prescribed measures" and go to the appropriate measures in the tab “Measure Catalogue”.</t>
  </si>
  <si>
    <t>6. Specify the grounds/reasons for accepting the selected answer in the column “Data source” by the provision of requisite documents and/or photographs as evidences supporting the answer choosen.</t>
  </si>
  <si>
    <t>Here is the Checklist of the "Methodology for Comprehensive Evaluation of Tailings Management Facilities Safety" for the practical application in Excel format, which facilitate its use due to automatic calculation. The Excel file is developed in form of the template that is “Template for calc TMF safety_TMF Checklist method.xls” with the first page, where instruction included how to fill forms properly to get reliable result.
This template was developed in 2015 and updated in 2017 within the international projects of German Environment Agency (UBA): 
"Improving the safety of industrial tailings management facilities based on the example of Ukrainian facilities" (2013-2015), 
"Raising Knowledge among Students and Teachers on Tailings Safety and its Legislative Review in Ukraine" (2016-2017)
Authors:
Mr. Grygorii Shmatkov - scientific team leader
Mrs. Iryna Nikolaieva - project manager, technical expert
Mr. Dmytro Rudakov - technical expert
Mr. Gerhard Winkelmann-Oei - project coordinator
Mr. Yuriy Shestak - technical expert, 
Mrs. Kateryna Okhotnyk - technical expert 
Mrs. Hanna Zadnipriana - project manager assisitant</t>
  </si>
  <si>
    <t>How to use the TMF Checklist</t>
  </si>
  <si>
    <t>For more detailed information refer to the "Methodology for Comprehensive Evaluation of Tailings Management Facilities Safety".</t>
  </si>
  <si>
    <t>Annex 15. Template for calculation TMF safety level, TMF Checklist method</t>
  </si>
  <si>
    <r>
      <t>Group C questions ("</t>
    </r>
    <r>
      <rPr>
        <b/>
        <sz val="12"/>
        <color indexed="8"/>
        <rFont val="Arial"/>
        <family val="2"/>
      </rPr>
      <t>C</t>
    </r>
    <r>
      <rPr>
        <b/>
        <sz val="12"/>
        <color indexed="8"/>
        <rFont val="Arial"/>
        <family val="2"/>
      </rPr>
      <t>heck of Inactive sites</t>
    </r>
    <r>
      <rPr>
        <b/>
        <sz val="12"/>
        <color indexed="8"/>
        <rFont val="Arial"/>
        <family val="2"/>
      </rPr>
      <t xml:space="preserve">")    </t>
    </r>
  </si>
</sst>
</file>

<file path=xl/styles.xml><?xml version="1.0" encoding="utf-8"?>
<styleSheet xmlns="http://schemas.openxmlformats.org/spreadsheetml/2006/main">
  <numFmts count="3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
    <numFmt numFmtId="194" formatCode="0.0%"/>
  </numFmts>
  <fonts count="78">
    <font>
      <sz val="11"/>
      <color theme="1"/>
      <name val="Calibri"/>
      <family val="2"/>
    </font>
    <font>
      <sz val="11"/>
      <color indexed="8"/>
      <name val="Calibri"/>
      <family val="2"/>
    </font>
    <font>
      <sz val="11"/>
      <color indexed="8"/>
      <name val="Arial"/>
      <family val="2"/>
    </font>
    <font>
      <sz val="10"/>
      <color indexed="8"/>
      <name val="Arial"/>
      <family val="2"/>
    </font>
    <font>
      <b/>
      <sz val="10"/>
      <color indexed="8"/>
      <name val="Arial"/>
      <family val="2"/>
    </font>
    <font>
      <sz val="8"/>
      <name val="Calibri"/>
      <family val="2"/>
    </font>
    <font>
      <u val="single"/>
      <sz val="14.3"/>
      <color indexed="36"/>
      <name val="Calibri"/>
      <family val="2"/>
    </font>
    <font>
      <b/>
      <sz val="11"/>
      <color indexed="8"/>
      <name val="Arial"/>
      <family val="2"/>
    </font>
    <font>
      <b/>
      <sz val="11"/>
      <color indexed="8"/>
      <name val="Calibri"/>
      <family val="2"/>
    </font>
    <font>
      <b/>
      <sz val="11"/>
      <color indexed="9"/>
      <name val="Calibri"/>
      <family val="2"/>
    </font>
    <font>
      <sz val="10"/>
      <name val="Arial"/>
      <family val="2"/>
    </font>
    <font>
      <b/>
      <sz val="10"/>
      <color indexed="10"/>
      <name val="Arial"/>
      <family val="2"/>
    </font>
    <font>
      <b/>
      <sz val="10"/>
      <color indexed="21"/>
      <name val="Arial"/>
      <family val="2"/>
    </font>
    <font>
      <b/>
      <sz val="12"/>
      <color indexed="8"/>
      <name val="Arial"/>
      <family val="2"/>
    </font>
    <font>
      <i/>
      <sz val="10"/>
      <color indexed="8"/>
      <name val="Arial"/>
      <family val="2"/>
    </font>
    <font>
      <sz val="12"/>
      <name val="Arial"/>
      <family val="2"/>
    </font>
    <font>
      <b/>
      <sz val="12"/>
      <name val="Arial"/>
      <family val="2"/>
    </font>
    <font>
      <sz val="9"/>
      <color indexed="8"/>
      <name val="Arial"/>
      <family val="2"/>
    </font>
    <font>
      <sz val="10"/>
      <color indexed="35"/>
      <name val="Wingdings"/>
      <family val="0"/>
    </font>
    <font>
      <b/>
      <sz val="12"/>
      <color indexed="10"/>
      <name val="Arial"/>
      <family val="2"/>
    </font>
    <font>
      <sz val="12"/>
      <color indexed="8"/>
      <name val="Arial"/>
      <family val="2"/>
    </font>
    <font>
      <sz val="10"/>
      <color indexed="29"/>
      <name val="Wingdings"/>
      <family val="0"/>
    </font>
    <font>
      <sz val="10"/>
      <color indexed="44"/>
      <name val="Wingdings"/>
      <family val="0"/>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color indexed="39"/>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7"/>
      <name val="Arial"/>
      <family val="2"/>
    </font>
    <font>
      <u val="single"/>
      <sz val="12"/>
      <color indexed="8"/>
      <name val="Arial"/>
      <family val="2"/>
    </font>
    <font>
      <b/>
      <sz val="16"/>
      <color indexed="11"/>
      <name val="Arial"/>
      <family val="2"/>
    </font>
    <font>
      <b/>
      <sz val="14"/>
      <color indexed="8"/>
      <name val="Calibri"/>
      <family val="2"/>
    </font>
    <font>
      <sz val="12"/>
      <color indexed="8"/>
      <name val="Calibri"/>
      <family val="2"/>
    </font>
    <font>
      <b/>
      <sz val="13.2"/>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theme="1"/>
      <name val="Arial"/>
      <family val="2"/>
    </font>
    <font>
      <b/>
      <sz val="10"/>
      <color theme="1"/>
      <name val="Arial"/>
      <family val="2"/>
    </font>
    <font>
      <b/>
      <sz val="10"/>
      <color rgb="FF000000"/>
      <name val="Arial"/>
      <family val="2"/>
    </font>
    <font>
      <b/>
      <sz val="12"/>
      <color rgb="FF000000"/>
      <name val="Arial"/>
      <family val="2"/>
    </font>
    <font>
      <sz val="9"/>
      <color theme="1"/>
      <name val="Arial"/>
      <family val="2"/>
    </font>
    <font>
      <b/>
      <sz val="12"/>
      <color theme="1"/>
      <name val="Arial"/>
      <family val="2"/>
    </font>
    <font>
      <b/>
      <sz val="12"/>
      <color rgb="FFFF0000"/>
      <name val="Arial"/>
      <family val="2"/>
    </font>
    <font>
      <b/>
      <sz val="12"/>
      <color rgb="FF008000"/>
      <name val="Arial"/>
      <family val="2"/>
    </font>
    <font>
      <sz val="9"/>
      <color rgb="FF000000"/>
      <name val="Arial"/>
      <family val="2"/>
    </font>
    <font>
      <sz val="12"/>
      <color theme="1"/>
      <name val="Arial"/>
      <family val="2"/>
    </font>
    <font>
      <u val="single"/>
      <sz val="12"/>
      <color theme="1"/>
      <name val="Arial"/>
      <family val="2"/>
    </font>
    <font>
      <b/>
      <sz val="16"/>
      <color rgb="FF5EAD35"/>
      <name val="Arial"/>
      <family val="2"/>
    </font>
    <font>
      <b/>
      <sz val="14"/>
      <color theme="1"/>
      <name val="Calibri"/>
      <family val="2"/>
    </font>
    <font>
      <sz val="10"/>
      <color theme="1"/>
      <name val="Calibri"/>
      <family val="2"/>
    </font>
    <font>
      <sz val="11"/>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rgb="FFFFFFFF"/>
        <bgColor indexed="64"/>
      </patternFill>
    </fill>
    <fill>
      <patternFill patternType="solid">
        <fgColor rgb="FF62FAFF"/>
        <bgColor indexed="64"/>
      </patternFill>
    </fill>
    <fill>
      <patternFill patternType="solid">
        <fgColor rgb="FFCCFFCC"/>
        <bgColor indexed="64"/>
      </patternFill>
    </fill>
    <fill>
      <patternFill patternType="solid">
        <fgColor theme="6" tint="0.3999499976634979"/>
        <bgColor indexed="64"/>
      </patternFill>
    </fill>
    <fill>
      <patternFill patternType="solid">
        <fgColor rgb="FF9BBB5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style="thin"/>
      <right style="thin"/>
      <top style="thin"/>
      <bottom style="thin"/>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61" fillId="32" borderId="0" applyNumberFormat="0" applyBorder="0" applyAlignment="0" applyProtection="0"/>
  </cellStyleXfs>
  <cellXfs count="427">
    <xf numFmtId="0" fontId="0" fillId="0" borderId="0" xfId="0" applyFont="1" applyAlignment="1">
      <alignment/>
    </xf>
    <xf numFmtId="0" fontId="2" fillId="0" borderId="0" xfId="0" applyFont="1" applyAlignment="1">
      <alignment wrapText="1"/>
    </xf>
    <xf numFmtId="0" fontId="3" fillId="0" borderId="0" xfId="0" applyFont="1" applyAlignment="1">
      <alignment wrapText="1"/>
    </xf>
    <xf numFmtId="0" fontId="4" fillId="2" borderId="0" xfId="15" applyFont="1" applyAlignment="1">
      <alignment wrapText="1"/>
    </xf>
    <xf numFmtId="0" fontId="4" fillId="0" borderId="0" xfId="0" applyFont="1" applyAlignment="1">
      <alignment horizontal="center" wrapText="1"/>
    </xf>
    <xf numFmtId="49" fontId="4" fillId="0" borderId="0" xfId="0" applyNumberFormat="1" applyFont="1" applyAlignment="1">
      <alignment horizontal="center" vertical="top" wrapText="1"/>
    </xf>
    <xf numFmtId="0" fontId="4" fillId="2" borderId="0" xfId="15" applyFont="1" applyAlignment="1">
      <alignment/>
    </xf>
    <xf numFmtId="0" fontId="2" fillId="0" borderId="0" xfId="0" applyFont="1" applyAlignment="1">
      <alignment/>
    </xf>
    <xf numFmtId="0" fontId="4" fillId="0" borderId="10" xfId="0" applyFont="1" applyBorder="1" applyAlignment="1">
      <alignment horizontal="center" vertical="center" readingOrder="1"/>
    </xf>
    <xf numFmtId="0" fontId="4" fillId="0" borderId="0" xfId="0" applyFont="1" applyAlignment="1">
      <alignment horizontal="center" vertical="center"/>
    </xf>
    <xf numFmtId="0" fontId="4" fillId="0" borderId="0" xfId="0" applyFont="1" applyAlignment="1">
      <alignment vertical="center"/>
    </xf>
    <xf numFmtId="0" fontId="62" fillId="0" borderId="10" xfId="0" applyFont="1" applyBorder="1" applyAlignment="1">
      <alignment horizontal="center" vertical="center" wrapText="1"/>
    </xf>
    <xf numFmtId="0" fontId="62" fillId="0" borderId="11" xfId="0" applyFont="1" applyBorder="1" applyAlignment="1">
      <alignment vertical="center" wrapText="1"/>
    </xf>
    <xf numFmtId="0" fontId="63"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4" xfId="0" applyFont="1" applyBorder="1" applyAlignment="1">
      <alignment vertical="center" wrapText="1"/>
    </xf>
    <xf numFmtId="0" fontId="64" fillId="0" borderId="14" xfId="0" applyFont="1" applyBorder="1" applyAlignment="1">
      <alignment horizontal="center" vertical="center" wrapText="1"/>
    </xf>
    <xf numFmtId="0" fontId="65" fillId="33" borderId="13" xfId="0" applyFont="1" applyFill="1" applyBorder="1" applyAlignment="1">
      <alignment horizontal="center" vertical="center" wrapText="1"/>
    </xf>
    <xf numFmtId="0" fontId="62" fillId="0" borderId="15" xfId="0" applyFont="1" applyBorder="1" applyAlignment="1">
      <alignment horizontal="center" vertical="center" wrapText="1"/>
    </xf>
    <xf numFmtId="0" fontId="62" fillId="0" borderId="11" xfId="0" applyFont="1" applyBorder="1" applyAlignment="1">
      <alignment horizontal="center" vertical="center" wrapText="1"/>
    </xf>
    <xf numFmtId="0" fontId="4" fillId="0" borderId="14" xfId="0" applyFont="1" applyBorder="1" applyAlignment="1">
      <alignment horizontal="center" vertical="center" readingOrder="1"/>
    </xf>
    <xf numFmtId="0" fontId="63"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 fillId="0" borderId="0" xfId="0" applyFont="1" applyAlignment="1">
      <alignment/>
    </xf>
    <xf numFmtId="188" fontId="4" fillId="0" borderId="0" xfId="0" applyNumberFormat="1" applyFont="1" applyAlignment="1">
      <alignment horizontal="center" vertical="center"/>
    </xf>
    <xf numFmtId="0" fontId="12" fillId="0" borderId="0" xfId="0" applyFont="1" applyAlignment="1">
      <alignment horizontal="left" vertical="center"/>
    </xf>
    <xf numFmtId="0" fontId="11" fillId="0" borderId="0" xfId="0" applyFont="1" applyAlignment="1">
      <alignment horizontal="left" vertical="center"/>
    </xf>
    <xf numFmtId="0" fontId="3" fillId="0" borderId="13" xfId="0" applyFont="1" applyBorder="1" applyAlignment="1">
      <alignment vertical="top" wrapText="1"/>
    </xf>
    <xf numFmtId="0" fontId="62"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2" fillId="0" borderId="13" xfId="0" applyFont="1" applyBorder="1" applyAlignment="1">
      <alignment horizontal="center" vertical="center"/>
    </xf>
    <xf numFmtId="0" fontId="62" fillId="0" borderId="10" xfId="0" applyFont="1" applyBorder="1" applyAlignment="1">
      <alignment horizontal="center" vertical="center"/>
    </xf>
    <xf numFmtId="0" fontId="62" fillId="0" borderId="0" xfId="0" applyFont="1" applyBorder="1" applyAlignment="1">
      <alignment horizontal="center" vertical="center"/>
    </xf>
    <xf numFmtId="0" fontId="63" fillId="0" borderId="0" xfId="0" applyFont="1" applyBorder="1" applyAlignment="1">
      <alignment vertical="center" wrapText="1"/>
    </xf>
    <xf numFmtId="0" fontId="3" fillId="0" borderId="0" xfId="0" applyFont="1" applyAlignment="1">
      <alignment horizontal="justify" vertical="top"/>
    </xf>
    <xf numFmtId="0" fontId="3" fillId="0" borderId="12" xfId="0" applyFont="1" applyBorder="1" applyAlignment="1">
      <alignment vertical="top" wrapText="1"/>
    </xf>
    <xf numFmtId="0" fontId="3" fillId="0" borderId="10" xfId="0" applyFont="1" applyBorder="1" applyAlignment="1">
      <alignment horizontal="center" vertical="center"/>
    </xf>
    <xf numFmtId="0" fontId="3" fillId="0" borderId="0" xfId="0" applyFont="1" applyAlignment="1">
      <alignment horizontal="center" vertical="center" wrapText="1"/>
    </xf>
    <xf numFmtId="0" fontId="62" fillId="0" borderId="10" xfId="0" applyFont="1" applyBorder="1" applyAlignment="1">
      <alignment vertical="center" wrapText="1"/>
    </xf>
    <xf numFmtId="0" fontId="4" fillId="0" borderId="0" xfId="0" applyFont="1" applyAlignment="1">
      <alignment horizontal="center"/>
    </xf>
    <xf numFmtId="0" fontId="3" fillId="0" borderId="0" xfId="0" applyFont="1" applyAlignment="1">
      <alignment horizontal="center"/>
    </xf>
    <xf numFmtId="0" fontId="62" fillId="0" borderId="0" xfId="0" applyFont="1" applyBorder="1" applyAlignment="1">
      <alignment vertical="center" wrapText="1"/>
    </xf>
    <xf numFmtId="0" fontId="63" fillId="0" borderId="10" xfId="0" applyFont="1" applyBorder="1" applyAlignment="1">
      <alignment horizontal="center" vertical="center" wrapText="1"/>
    </xf>
    <xf numFmtId="0" fontId="63" fillId="0" borderId="14" xfId="0" applyFont="1" applyBorder="1" applyAlignment="1">
      <alignment horizontal="center" vertical="center" wrapText="1"/>
    </xf>
    <xf numFmtId="0" fontId="49" fillId="0" borderId="12" xfId="42" applyBorder="1" applyAlignment="1" applyProtection="1">
      <alignment horizontal="center" vertical="center" wrapText="1"/>
      <protection/>
    </xf>
    <xf numFmtId="0" fontId="49" fillId="0" borderId="10" xfId="42" applyBorder="1" applyAlignment="1" applyProtection="1">
      <alignment horizontal="center" vertical="center" wrapText="1"/>
      <protection/>
    </xf>
    <xf numFmtId="0" fontId="63" fillId="0" borderId="11" xfId="0" applyFont="1" applyBorder="1" applyAlignment="1">
      <alignment horizontal="center" vertical="center" wrapText="1"/>
    </xf>
    <xf numFmtId="0" fontId="49" fillId="0" borderId="14" xfId="42" applyBorder="1" applyAlignment="1" applyProtection="1">
      <alignment horizontal="center" vertical="center" wrapText="1"/>
      <protection/>
    </xf>
    <xf numFmtId="0" fontId="62" fillId="0" borderId="14" xfId="0" applyFont="1" applyBorder="1" applyAlignment="1">
      <alignment horizontal="center" vertical="center" wrapText="1"/>
    </xf>
    <xf numFmtId="0" fontId="3" fillId="0" borderId="14" xfId="0" applyFont="1" applyBorder="1" applyAlignment="1">
      <alignment vertical="top" wrapText="1"/>
    </xf>
    <xf numFmtId="0" fontId="3" fillId="0" borderId="16" xfId="0" applyFont="1" applyBorder="1" applyAlignment="1">
      <alignment vertical="top" wrapText="1"/>
    </xf>
    <xf numFmtId="49" fontId="4" fillId="0" borderId="13" xfId="0" applyNumberFormat="1" applyFont="1" applyBorder="1" applyAlignment="1">
      <alignment horizontal="center" vertical="top" wrapText="1"/>
    </xf>
    <xf numFmtId="0" fontId="2" fillId="0" borderId="0" xfId="0" applyFont="1" applyAlignment="1">
      <alignment wrapText="1"/>
    </xf>
    <xf numFmtId="0" fontId="63" fillId="34" borderId="14" xfId="0" applyFont="1" applyFill="1" applyBorder="1" applyAlignment="1">
      <alignment horizontal="center" vertical="center" wrapText="1"/>
    </xf>
    <xf numFmtId="0" fontId="63" fillId="0" borderId="0" xfId="0" applyFont="1" applyAlignment="1">
      <alignment/>
    </xf>
    <xf numFmtId="0" fontId="63" fillId="0" borderId="0" xfId="0" applyFont="1" applyBorder="1" applyAlignment="1">
      <alignment horizontal="center" vertical="center" wrapText="1"/>
    </xf>
    <xf numFmtId="0" fontId="66" fillId="0" borderId="0" xfId="0" applyFont="1" applyAlignment="1">
      <alignment horizontal="left" vertical="center" readingOrder="1"/>
    </xf>
    <xf numFmtId="0" fontId="3" fillId="0" borderId="0" xfId="0" applyFont="1" applyAlignment="1">
      <alignment vertical="center"/>
    </xf>
    <xf numFmtId="188"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readingOrder="1"/>
    </xf>
    <xf numFmtId="0" fontId="4" fillId="0" borderId="11" xfId="0" applyFont="1" applyBorder="1" applyAlignment="1">
      <alignment horizontal="center" vertical="center" wrapText="1" readingOrder="1"/>
    </xf>
    <xf numFmtId="0" fontId="63" fillId="0" borderId="17" xfId="0" applyFont="1" applyBorder="1" applyAlignment="1">
      <alignment horizontal="center" vertical="center" wrapText="1"/>
    </xf>
    <xf numFmtId="0" fontId="63" fillId="0" borderId="18" xfId="0" applyFont="1" applyBorder="1" applyAlignment="1">
      <alignment horizontal="left" vertical="center"/>
    </xf>
    <xf numFmtId="0" fontId="63" fillId="0" borderId="19" xfId="0" applyFont="1" applyBorder="1" applyAlignment="1">
      <alignment vertical="center" wrapText="1"/>
    </xf>
    <xf numFmtId="0" fontId="3" fillId="0" borderId="20" xfId="0" applyFont="1" applyBorder="1" applyAlignment="1">
      <alignment horizontal="center" vertical="center"/>
    </xf>
    <xf numFmtId="0" fontId="62" fillId="0" borderId="13" xfId="0" applyFont="1" applyBorder="1" applyAlignment="1">
      <alignment vertical="center"/>
    </xf>
    <xf numFmtId="0" fontId="62" fillId="0" borderId="13" xfId="0" applyFont="1" applyBorder="1" applyAlignment="1">
      <alignment vertical="center" wrapText="1"/>
    </xf>
    <xf numFmtId="0" fontId="63" fillId="0" borderId="13" xfId="0" applyFont="1" applyBorder="1" applyAlignment="1">
      <alignment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62" fillId="0" borderId="16" xfId="0" applyFont="1" applyBorder="1" applyAlignment="1">
      <alignment vertical="center" wrapText="1"/>
    </xf>
    <xf numFmtId="0" fontId="62" fillId="0" borderId="15" xfId="0" applyFont="1" applyBorder="1" applyAlignment="1">
      <alignment vertical="center" wrapText="1"/>
    </xf>
    <xf numFmtId="0" fontId="62" fillId="0" borderId="16" xfId="0" applyFont="1" applyBorder="1" applyAlignment="1">
      <alignment horizontal="center" vertical="center" wrapText="1"/>
    </xf>
    <xf numFmtId="0" fontId="62" fillId="35" borderId="14" xfId="0" applyFont="1" applyFill="1" applyBorder="1" applyAlignment="1">
      <alignment horizontal="center" vertical="center" wrapText="1"/>
    </xf>
    <xf numFmtId="0" fontId="63" fillId="0" borderId="19" xfId="0" applyFont="1" applyBorder="1" applyAlignment="1">
      <alignment horizontal="center" vertical="center"/>
    </xf>
    <xf numFmtId="0" fontId="9" fillId="20" borderId="10" xfId="33" applyFont="1" applyBorder="1" applyAlignment="1">
      <alignment horizontal="center" wrapText="1"/>
    </xf>
    <xf numFmtId="0" fontId="9" fillId="20" borderId="11" xfId="33" applyFont="1" applyBorder="1" applyAlignment="1">
      <alignment horizontal="center" wrapText="1"/>
    </xf>
    <xf numFmtId="0" fontId="3" fillId="0" borderId="21" xfId="0" applyFont="1" applyBorder="1" applyAlignment="1">
      <alignment horizontal="center" vertical="top"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3" fillId="0" borderId="21" xfId="0" applyFont="1" applyBorder="1" applyAlignment="1">
      <alignment vertical="top" wrapText="1"/>
    </xf>
    <xf numFmtId="0" fontId="3" fillId="0" borderId="12" xfId="0" applyFont="1" applyBorder="1" applyAlignment="1">
      <alignment horizontal="center" vertical="top" wrapText="1"/>
    </xf>
    <xf numFmtId="0" fontId="3" fillId="0" borderId="15" xfId="0" applyFont="1" applyBorder="1" applyAlignment="1">
      <alignment vertical="top" wrapText="1"/>
    </xf>
    <xf numFmtId="0" fontId="3" fillId="0" borderId="21" xfId="0" applyFont="1" applyBorder="1" applyAlignment="1">
      <alignment horizontal="center" vertical="center" wrapText="1"/>
    </xf>
    <xf numFmtId="49" fontId="3" fillId="0" borderId="10" xfId="0" applyNumberFormat="1" applyFont="1" applyBorder="1" applyAlignment="1">
      <alignment horizontal="center" vertical="top" wrapText="1"/>
    </xf>
    <xf numFmtId="49" fontId="3" fillId="0" borderId="10" xfId="0" applyNumberFormat="1" applyFont="1" applyBorder="1" applyAlignment="1">
      <alignment horizontal="left" vertical="top" wrapText="1"/>
    </xf>
    <xf numFmtId="0" fontId="3" fillId="0" borderId="10" xfId="0" applyFont="1" applyBorder="1" applyAlignment="1">
      <alignment horizontal="center"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3" fillId="0" borderId="0" xfId="0" applyFont="1" applyAlignment="1">
      <alignment horizontal="center" vertical="center"/>
    </xf>
    <xf numFmtId="0" fontId="49" fillId="0" borderId="13" xfId="42" applyBorder="1" applyAlignment="1" applyProtection="1">
      <alignment horizontal="center" vertical="center" wrapText="1"/>
      <protection/>
    </xf>
    <xf numFmtId="0" fontId="49" fillId="0" borderId="11" xfId="42" applyBorder="1" applyAlignment="1" applyProtection="1">
      <alignment horizontal="center" vertical="center" wrapText="1"/>
      <protection/>
    </xf>
    <xf numFmtId="0" fontId="49" fillId="0" borderId="14" xfId="42" applyFill="1" applyBorder="1" applyAlignment="1" applyProtection="1">
      <alignment horizontal="center" vertical="center" wrapText="1"/>
      <protection/>
    </xf>
    <xf numFmtId="0" fontId="49" fillId="34" borderId="14" xfId="42" applyFill="1" applyBorder="1" applyAlignment="1" applyProtection="1">
      <alignment horizontal="center" vertical="center" wrapText="1"/>
      <protection/>
    </xf>
    <xf numFmtId="0" fontId="49" fillId="0" borderId="10" xfId="42" applyBorder="1" applyAlignment="1" applyProtection="1">
      <alignment horizontal="center" vertical="center"/>
      <protection/>
    </xf>
    <xf numFmtId="0" fontId="3" fillId="0" borderId="14" xfId="0" applyFont="1" applyBorder="1" applyAlignment="1">
      <alignment horizontal="left" vertical="center" wrapText="1" indent="2"/>
    </xf>
    <xf numFmtId="0" fontId="3" fillId="0" borderId="10" xfId="0" applyFont="1" applyBorder="1" applyAlignment="1">
      <alignment horizontal="left" vertical="center" wrapText="1" indent="2"/>
    </xf>
    <xf numFmtId="0" fontId="13" fillId="0" borderId="0" xfId="0" applyFont="1" applyAlignment="1">
      <alignment horizontal="center"/>
    </xf>
    <xf numFmtId="0" fontId="67" fillId="0" borderId="10" xfId="0" applyFont="1" applyBorder="1" applyAlignment="1">
      <alignment horizontal="center" vertical="center" wrapText="1"/>
    </xf>
    <xf numFmtId="0" fontId="67" fillId="0" borderId="13" xfId="0" applyFont="1" applyBorder="1" applyAlignment="1">
      <alignment horizontal="center" vertical="center" wrapText="1"/>
    </xf>
    <xf numFmtId="0" fontId="68" fillId="0" borderId="0" xfId="0" applyFont="1" applyAlignment="1">
      <alignment/>
    </xf>
    <xf numFmtId="0" fontId="15" fillId="0" borderId="0" xfId="0" applyFont="1" applyAlignment="1">
      <alignment horizontal="center" vertical="center"/>
    </xf>
    <xf numFmtId="0" fontId="16" fillId="0" borderId="0" xfId="0" applyFont="1" applyAlignment="1">
      <alignment horizontal="center" vertical="center"/>
    </xf>
    <xf numFmtId="188" fontId="65" fillId="0" borderId="0" xfId="0" applyNumberFormat="1" applyFont="1" applyAlignment="1">
      <alignment horizontal="center" vertical="center"/>
    </xf>
    <xf numFmtId="0" fontId="4" fillId="0" borderId="13" xfId="0" applyFont="1" applyBorder="1" applyAlignment="1">
      <alignment horizontal="center" vertical="center" wrapText="1"/>
    </xf>
    <xf numFmtId="0" fontId="3" fillId="0" borderId="10"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3" fillId="0" borderId="0" xfId="0" applyFont="1" applyAlignment="1">
      <alignment horizontal="justify" vertical="center"/>
    </xf>
    <xf numFmtId="0" fontId="62" fillId="0" borderId="0" xfId="0" applyFont="1" applyAlignment="1">
      <alignment horizontal="right"/>
    </xf>
    <xf numFmtId="0" fontId="17" fillId="0" borderId="0" xfId="0" applyFont="1" applyAlignment="1">
      <alignment horizontal="center" vertical="center"/>
    </xf>
    <xf numFmtId="194" fontId="3" fillId="0" borderId="0" xfId="0" applyNumberFormat="1" applyFont="1" applyAlignment="1">
      <alignment horizontal="center" vertical="center"/>
    </xf>
    <xf numFmtId="0" fontId="62" fillId="0" borderId="0" xfId="0" applyFont="1" applyBorder="1" applyAlignment="1">
      <alignment horizontal="left" vertical="center" wrapText="1" indent="1"/>
    </xf>
    <xf numFmtId="0" fontId="65" fillId="16" borderId="10" xfId="0" applyFont="1" applyFill="1" applyBorder="1" applyAlignment="1">
      <alignment horizontal="center" vertical="center" wrapText="1"/>
    </xf>
    <xf numFmtId="0" fontId="64" fillId="16" borderId="10" xfId="0" applyFont="1" applyFill="1" applyBorder="1" applyAlignment="1">
      <alignment horizontal="center" vertical="center" wrapText="1"/>
    </xf>
    <xf numFmtId="0" fontId="62" fillId="36" borderId="13" xfId="0" applyFont="1" applyFill="1" applyBorder="1" applyAlignment="1">
      <alignment horizontal="center" vertical="center" wrapText="1"/>
    </xf>
    <xf numFmtId="0" fontId="65" fillId="16" borderId="11" xfId="0" applyFont="1" applyFill="1" applyBorder="1" applyAlignment="1">
      <alignment horizontal="center" vertical="center" wrapText="1"/>
    </xf>
    <xf numFmtId="0" fontId="65" fillId="16" borderId="14"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62" fillId="0" borderId="0" xfId="0" applyFont="1" applyFill="1" applyBorder="1" applyAlignment="1">
      <alignment vertical="center" wrapText="1"/>
    </xf>
    <xf numFmtId="0" fontId="63" fillId="0" borderId="21" xfId="0" applyFont="1" applyBorder="1" applyAlignment="1">
      <alignment horizontal="center" vertical="center" wrapText="1"/>
    </xf>
    <xf numFmtId="0" fontId="62" fillId="0" borderId="10" xfId="0" applyFont="1" applyBorder="1" applyAlignment="1">
      <alignment vertical="center"/>
    </xf>
    <xf numFmtId="0" fontId="3" fillId="0" borderId="22" xfId="0" applyFont="1" applyBorder="1" applyAlignment="1">
      <alignment horizontal="right" wrapText="1"/>
    </xf>
    <xf numFmtId="0" fontId="3" fillId="0" borderId="16" xfId="0" applyFont="1" applyBorder="1" applyAlignment="1">
      <alignment horizontal="center"/>
    </xf>
    <xf numFmtId="0" fontId="3" fillId="0" borderId="0" xfId="0" applyFont="1" applyBorder="1" applyAlignment="1">
      <alignment horizontal="center"/>
    </xf>
    <xf numFmtId="0" fontId="65" fillId="16" borderId="11" xfId="0" applyFont="1" applyFill="1" applyBorder="1" applyAlignment="1">
      <alignment horizontal="center" vertical="center" wrapText="1"/>
    </xf>
    <xf numFmtId="0" fontId="17" fillId="0" borderId="0" xfId="0" applyFont="1" applyAlignment="1">
      <alignment horizontal="center" vertical="center"/>
    </xf>
    <xf numFmtId="0" fontId="17" fillId="0" borderId="0" xfId="0" applyFont="1" applyFill="1" applyAlignment="1">
      <alignment horizontal="center" vertical="center" wrapText="1"/>
    </xf>
    <xf numFmtId="0" fontId="3" fillId="0" borderId="0" xfId="0" applyFont="1" applyFill="1" applyAlignment="1">
      <alignment/>
    </xf>
    <xf numFmtId="0" fontId="19" fillId="0" borderId="22" xfId="0" applyFont="1" applyBorder="1" applyAlignment="1">
      <alignment horizontal="right" vertical="center"/>
    </xf>
    <xf numFmtId="188" fontId="69" fillId="0" borderId="16" xfId="0" applyNumberFormat="1" applyFont="1" applyBorder="1" applyAlignment="1">
      <alignment horizontal="center"/>
    </xf>
    <xf numFmtId="0" fontId="64" fillId="0" borderId="0" xfId="0" applyFont="1" applyFill="1" applyBorder="1" applyAlignment="1">
      <alignment horizontal="center" vertical="center" wrapText="1"/>
    </xf>
    <xf numFmtId="0" fontId="70" fillId="0" borderId="22" xfId="0" applyFont="1" applyBorder="1" applyAlignment="1">
      <alignment horizontal="right" wrapText="1"/>
    </xf>
    <xf numFmtId="188" fontId="70" fillId="0" borderId="16" xfId="0" applyNumberFormat="1" applyFont="1" applyBorder="1" applyAlignment="1">
      <alignment horizontal="center"/>
    </xf>
    <xf numFmtId="0" fontId="3" fillId="0" borderId="16" xfId="0" applyFont="1" applyBorder="1" applyAlignment="1">
      <alignment horizontal="center" vertical="center"/>
    </xf>
    <xf numFmtId="0" fontId="3" fillId="0" borderId="14" xfId="0" applyFont="1" applyFill="1" applyBorder="1" applyAlignment="1">
      <alignment horizontal="center"/>
    </xf>
    <xf numFmtId="0" fontId="3" fillId="0" borderId="23" xfId="0" applyFont="1" applyBorder="1" applyAlignment="1">
      <alignment horizontal="right" vertical="center" wrapText="1"/>
    </xf>
    <xf numFmtId="0" fontId="3" fillId="0" borderId="0" xfId="0" applyFont="1" applyBorder="1" applyAlignment="1">
      <alignment horizontal="justify" vertical="top"/>
    </xf>
    <xf numFmtId="0" fontId="4" fillId="0" borderId="0" xfId="0" applyFont="1" applyBorder="1" applyAlignment="1">
      <alignment horizontal="center" vertical="center"/>
    </xf>
    <xf numFmtId="188" fontId="19" fillId="0" borderId="16" xfId="0" applyNumberFormat="1" applyFont="1" applyBorder="1" applyAlignment="1">
      <alignment horizontal="center" vertical="center"/>
    </xf>
    <xf numFmtId="188" fontId="70" fillId="0" borderId="16" xfId="0" applyNumberFormat="1" applyFont="1" applyBorder="1" applyAlignment="1">
      <alignment horizontal="center" vertical="center"/>
    </xf>
    <xf numFmtId="0" fontId="10" fillId="0" borderId="22" xfId="0" applyFont="1" applyBorder="1" applyAlignment="1">
      <alignment horizontal="right" vertical="center"/>
    </xf>
    <xf numFmtId="0" fontId="10" fillId="0" borderId="16" xfId="0" applyFont="1" applyBorder="1" applyAlignment="1">
      <alignment horizontal="center" vertical="center"/>
    </xf>
    <xf numFmtId="0" fontId="10" fillId="0" borderId="22" xfId="0" applyFont="1" applyBorder="1" applyAlignment="1">
      <alignment horizontal="right" wrapText="1"/>
    </xf>
    <xf numFmtId="0" fontId="10" fillId="0" borderId="14" xfId="0" applyFont="1" applyBorder="1" applyAlignment="1">
      <alignment horizontal="center" vertical="center"/>
    </xf>
    <xf numFmtId="0" fontId="70" fillId="0" borderId="22" xfId="0" applyFont="1" applyFill="1" applyBorder="1" applyAlignment="1">
      <alignment horizontal="right" vertical="top"/>
    </xf>
    <xf numFmtId="0" fontId="62" fillId="0" borderId="14" xfId="0" applyFont="1" applyFill="1" applyBorder="1" applyAlignment="1">
      <alignment horizontal="center" vertical="center" wrapText="1"/>
    </xf>
    <xf numFmtId="0" fontId="17" fillId="0" borderId="24" xfId="0" applyFont="1" applyBorder="1" applyAlignment="1">
      <alignment horizontal="center" vertical="center"/>
    </xf>
    <xf numFmtId="0" fontId="17" fillId="0" borderId="25" xfId="0" applyFont="1" applyBorder="1" applyAlignment="1">
      <alignment horizontal="center" vertical="center" wrapText="1"/>
    </xf>
    <xf numFmtId="0" fontId="17" fillId="0" borderId="17" xfId="0" applyFont="1" applyBorder="1" applyAlignment="1">
      <alignment horizontal="center" vertical="center"/>
    </xf>
    <xf numFmtId="194" fontId="3" fillId="0" borderId="18" xfId="0" applyNumberFormat="1" applyFont="1" applyBorder="1" applyAlignment="1">
      <alignment horizontal="center" vertical="center"/>
    </xf>
    <xf numFmtId="194" fontId="3" fillId="0" borderId="19" xfId="0" applyNumberFormat="1" applyFont="1" applyBorder="1" applyAlignment="1">
      <alignment horizontal="center" vertical="center"/>
    </xf>
    <xf numFmtId="194" fontId="3" fillId="0" borderId="20" xfId="0" applyNumberFormat="1" applyFont="1" applyBorder="1" applyAlignment="1">
      <alignment horizontal="center" vertical="center"/>
    </xf>
    <xf numFmtId="0" fontId="64" fillId="0" borderId="0" xfId="0" applyFont="1" applyFill="1" applyAlignment="1">
      <alignment horizontal="center" vertical="center"/>
    </xf>
    <xf numFmtId="0" fontId="63" fillId="0" borderId="0" xfId="0" applyFont="1" applyBorder="1" applyAlignment="1">
      <alignment/>
    </xf>
    <xf numFmtId="0" fontId="63" fillId="37" borderId="14" xfId="0" applyFont="1" applyFill="1" applyBorder="1" applyAlignment="1" applyProtection="1">
      <alignment horizontal="center" vertical="center" wrapText="1"/>
      <protection locked="0"/>
    </xf>
    <xf numFmtId="0" fontId="63" fillId="0" borderId="14" xfId="0" applyFont="1" applyBorder="1" applyAlignment="1" applyProtection="1">
      <alignment horizontal="center" vertical="center" wrapText="1"/>
      <protection locked="0"/>
    </xf>
    <xf numFmtId="0" fontId="63" fillId="3" borderId="14" xfId="0" applyFont="1" applyFill="1" applyBorder="1" applyAlignment="1" applyProtection="1">
      <alignment horizontal="center" vertical="center" wrapText="1"/>
      <protection locked="0"/>
    </xf>
    <xf numFmtId="0" fontId="64" fillId="16" borderId="11" xfId="0" applyFont="1" applyFill="1" applyBorder="1" applyAlignment="1">
      <alignment horizontal="center" vertical="center" wrapText="1"/>
    </xf>
    <xf numFmtId="0" fontId="71" fillId="16" borderId="14" xfId="0" applyFont="1" applyFill="1" applyBorder="1" applyAlignment="1">
      <alignment horizontal="left" vertical="center" wrapText="1"/>
    </xf>
    <xf numFmtId="0" fontId="63" fillId="16" borderId="10" xfId="0" applyFont="1" applyFill="1" applyBorder="1" applyAlignment="1">
      <alignment horizontal="center" vertical="center" wrapText="1"/>
    </xf>
    <xf numFmtId="0" fontId="63" fillId="16" borderId="11" xfId="0" applyFont="1" applyFill="1" applyBorder="1" applyAlignment="1">
      <alignment horizontal="center" vertical="center" wrapText="1"/>
    </xf>
    <xf numFmtId="0" fontId="64" fillId="16" borderId="11" xfId="0" applyFont="1" applyFill="1" applyBorder="1" applyAlignment="1">
      <alignment horizontal="center" vertical="center" wrapText="1"/>
    </xf>
    <xf numFmtId="0" fontId="62" fillId="0" borderId="0" xfId="0" applyFont="1" applyBorder="1" applyAlignment="1">
      <alignment horizontal="left" vertical="center" wrapText="1" indent="1"/>
    </xf>
    <xf numFmtId="0" fontId="65" fillId="16" borderId="11" xfId="0" applyFont="1" applyFill="1" applyBorder="1" applyAlignment="1">
      <alignment horizontal="center" vertical="center" wrapText="1"/>
    </xf>
    <xf numFmtId="0" fontId="64" fillId="16" borderId="11" xfId="0" applyFont="1" applyFill="1" applyBorder="1" applyAlignment="1">
      <alignment horizontal="center" vertical="center" wrapText="1"/>
    </xf>
    <xf numFmtId="0" fontId="63" fillId="16" borderId="11" xfId="0"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center" vertical="center"/>
    </xf>
    <xf numFmtId="0" fontId="4" fillId="0" borderId="0" xfId="0" applyFont="1" applyAlignment="1">
      <alignment horizontal="right" vertical="center" wrapText="1"/>
    </xf>
    <xf numFmtId="0" fontId="62" fillId="0" borderId="14" xfId="0" applyFont="1" applyBorder="1" applyAlignment="1">
      <alignment vertical="center" wrapText="1"/>
    </xf>
    <xf numFmtId="0" fontId="63" fillId="0" borderId="10" xfId="0" applyFont="1" applyBorder="1" applyAlignment="1">
      <alignment vertical="center" wrapText="1"/>
    </xf>
    <xf numFmtId="0" fontId="13" fillId="0" borderId="0" xfId="0" applyFont="1" applyAlignment="1">
      <alignment horizontal="left" vertical="center"/>
    </xf>
    <xf numFmtId="0" fontId="20" fillId="0" borderId="0" xfId="0" applyFont="1" applyAlignment="1">
      <alignment vertical="center"/>
    </xf>
    <xf numFmtId="0" fontId="13" fillId="0" borderId="0" xfId="0" applyFont="1" applyAlignment="1">
      <alignment vertical="center"/>
    </xf>
    <xf numFmtId="0" fontId="63" fillId="0" borderId="0" xfId="0" applyFont="1" applyFill="1" applyAlignment="1">
      <alignment/>
    </xf>
    <xf numFmtId="0" fontId="62" fillId="0" borderId="14" xfId="0" applyFont="1" applyBorder="1" applyAlignment="1" applyProtection="1">
      <alignment horizontal="center" vertical="center" wrapText="1"/>
      <protection/>
    </xf>
    <xf numFmtId="0" fontId="63" fillId="0" borderId="14" xfId="0" applyFont="1" applyBorder="1" applyAlignment="1" applyProtection="1">
      <alignment horizontal="center" vertical="center" wrapText="1"/>
      <protection/>
    </xf>
    <xf numFmtId="0" fontId="3" fillId="2" borderId="10" xfId="0" applyFont="1" applyFill="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3" fillId="0" borderId="28"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Border="1" applyAlignment="1">
      <alignment vertical="center"/>
    </xf>
    <xf numFmtId="0" fontId="3" fillId="0" borderId="0" xfId="0" applyFont="1" applyBorder="1" applyAlignment="1">
      <alignment/>
    </xf>
    <xf numFmtId="0" fontId="63" fillId="0" borderId="22" xfId="0" applyFont="1" applyBorder="1" applyAlignment="1">
      <alignment/>
    </xf>
    <xf numFmtId="0" fontId="3" fillId="0" borderId="12" xfId="0" applyFont="1" applyBorder="1" applyAlignment="1">
      <alignment/>
    </xf>
    <xf numFmtId="0" fontId="4" fillId="0" borderId="12" xfId="0" applyFont="1" applyBorder="1" applyAlignment="1">
      <alignment horizontal="center" vertical="center" readingOrder="1"/>
    </xf>
    <xf numFmtId="0" fontId="4" fillId="0" borderId="26" xfId="0" applyFont="1" applyBorder="1" applyAlignment="1">
      <alignment horizontal="center" vertical="center" readingOrder="1"/>
    </xf>
    <xf numFmtId="0" fontId="4" fillId="0" borderId="27" xfId="0" applyFont="1" applyBorder="1" applyAlignment="1">
      <alignment horizontal="center" vertical="center" readingOrder="1"/>
    </xf>
    <xf numFmtId="0" fontId="4" fillId="0" borderId="22" xfId="0" applyFont="1" applyBorder="1" applyAlignment="1">
      <alignment horizontal="center" vertical="center"/>
    </xf>
    <xf numFmtId="0" fontId="4" fillId="0" borderId="16" xfId="0" applyFont="1" applyFill="1" applyBorder="1" applyAlignment="1">
      <alignment horizontal="center" vertical="center" wrapText="1"/>
    </xf>
    <xf numFmtId="188" fontId="4" fillId="0" borderId="23" xfId="0" applyNumberFormat="1" applyFont="1" applyBorder="1" applyAlignment="1">
      <alignment horizontal="center" vertical="center"/>
    </xf>
    <xf numFmtId="188" fontId="4" fillId="0" borderId="28" xfId="0" applyNumberFormat="1" applyFont="1" applyBorder="1" applyAlignment="1">
      <alignment horizontal="center" vertical="center"/>
    </xf>
    <xf numFmtId="188" fontId="4" fillId="0" borderId="14" xfId="0" applyNumberFormat="1" applyFont="1" applyFill="1" applyBorder="1" applyAlignment="1">
      <alignment horizontal="center" vertical="center" wrapText="1"/>
    </xf>
    <xf numFmtId="0" fontId="4" fillId="0" borderId="15" xfId="0" applyFont="1" applyBorder="1" applyAlignment="1">
      <alignment horizontal="center" vertical="center" readingOrder="1"/>
    </xf>
    <xf numFmtId="0" fontId="4" fillId="0" borderId="16" xfId="0" applyFont="1" applyBorder="1" applyAlignment="1">
      <alignment horizontal="center" vertical="center"/>
    </xf>
    <xf numFmtId="0" fontId="63" fillId="0" borderId="16" xfId="0" applyFont="1" applyBorder="1" applyAlignment="1">
      <alignment/>
    </xf>
    <xf numFmtId="0" fontId="3" fillId="2" borderId="12" xfId="0"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0" fontId="3" fillId="0" borderId="0" xfId="0" applyFont="1" applyAlignment="1">
      <alignment horizontal="right"/>
    </xf>
    <xf numFmtId="0" fontId="4" fillId="0" borderId="29" xfId="0" applyFont="1" applyBorder="1" applyAlignment="1">
      <alignment horizontal="center" vertical="center" readingOrder="1"/>
    </xf>
    <xf numFmtId="0" fontId="3" fillId="0" borderId="0" xfId="0" applyFont="1" applyAlignment="1">
      <alignment horizontal="right" vertical="center"/>
    </xf>
    <xf numFmtId="0" fontId="4" fillId="0" borderId="10" xfId="0" applyFont="1" applyBorder="1" applyAlignment="1">
      <alignment horizontal="center" vertical="center"/>
    </xf>
    <xf numFmtId="0" fontId="62" fillId="0" borderId="13" xfId="0" applyFont="1" applyFill="1" applyBorder="1" applyAlignment="1">
      <alignment horizontal="center" vertical="center" wrapText="1"/>
    </xf>
    <xf numFmtId="0" fontId="63" fillId="0" borderId="10" xfId="0" applyFont="1" applyBorder="1" applyAlignment="1" applyProtection="1">
      <alignment horizontal="center" vertical="center" wrapText="1"/>
      <protection/>
    </xf>
    <xf numFmtId="0" fontId="62" fillId="0" borderId="0" xfId="0" applyFont="1" applyAlignment="1">
      <alignment/>
    </xf>
    <xf numFmtId="0" fontId="62" fillId="33" borderId="10" xfId="0" applyFont="1" applyFill="1" applyBorder="1" applyAlignment="1">
      <alignment horizontal="center" vertical="center" wrapText="1"/>
    </xf>
    <xf numFmtId="0" fontId="72" fillId="0" borderId="0" xfId="0" applyFont="1" applyAlignment="1">
      <alignment horizontal="left" vertical="center" wrapText="1"/>
    </xf>
    <xf numFmtId="0" fontId="73" fillId="0" borderId="0" xfId="0" applyFont="1" applyAlignment="1">
      <alignment horizontal="left" vertical="center" wrapText="1"/>
    </xf>
    <xf numFmtId="0" fontId="68" fillId="0" borderId="0" xfId="0" applyFont="1" applyAlignment="1">
      <alignment horizontal="left" vertical="center" wrapText="1"/>
    </xf>
    <xf numFmtId="0" fontId="62" fillId="0" borderId="0" xfId="0" applyFont="1" applyBorder="1" applyAlignment="1">
      <alignment horizontal="left" vertical="center" wrapText="1" indent="1"/>
    </xf>
    <xf numFmtId="0" fontId="62" fillId="0" borderId="0" xfId="0" applyFont="1" applyAlignment="1">
      <alignment vertical="top" wrapText="1"/>
    </xf>
    <xf numFmtId="0" fontId="17" fillId="0" borderId="30" xfId="0" applyFont="1" applyBorder="1" applyAlignment="1">
      <alignment horizontal="center" vertical="center"/>
    </xf>
    <xf numFmtId="0" fontId="17" fillId="0" borderId="30" xfId="0" applyFont="1" applyBorder="1" applyAlignment="1">
      <alignment horizontal="center" vertical="center" wrapText="1"/>
    </xf>
    <xf numFmtId="194" fontId="3" fillId="0" borderId="30" xfId="0" applyNumberFormat="1" applyFont="1" applyBorder="1" applyAlignment="1">
      <alignment horizontal="center" vertical="center"/>
    </xf>
    <xf numFmtId="0" fontId="3" fillId="0" borderId="14" xfId="0" applyFont="1" applyBorder="1" applyAlignment="1">
      <alignment horizontal="left" vertical="center" wrapText="1" indent="2"/>
    </xf>
    <xf numFmtId="0" fontId="62" fillId="0" borderId="13" xfId="0" applyFont="1" applyBorder="1" applyAlignment="1">
      <alignment vertical="center" wrapText="1"/>
    </xf>
    <xf numFmtId="0" fontId="62" fillId="0" borderId="10" xfId="0" applyFont="1" applyBorder="1" applyAlignment="1">
      <alignment vertical="center" wrapText="1"/>
    </xf>
    <xf numFmtId="0" fontId="63" fillId="0" borderId="13" xfId="0" applyFont="1" applyBorder="1" applyAlignment="1">
      <alignment vertical="center" wrapText="1"/>
    </xf>
    <xf numFmtId="0" fontId="63" fillId="0" borderId="10" xfId="0" applyFont="1" applyBorder="1" applyAlignment="1">
      <alignment vertical="center" wrapText="1"/>
    </xf>
    <xf numFmtId="0" fontId="62" fillId="0" borderId="13" xfId="0" applyFont="1" applyBorder="1" applyAlignment="1">
      <alignment vertical="center" wrapText="1"/>
    </xf>
    <xf numFmtId="0" fontId="62" fillId="0" borderId="10" xfId="0" applyFont="1" applyBorder="1" applyAlignment="1">
      <alignment vertical="center" wrapText="1"/>
    </xf>
    <xf numFmtId="0" fontId="62" fillId="0" borderId="13" xfId="0" applyFont="1" applyBorder="1" applyAlignment="1">
      <alignment horizontal="justify" vertical="center" wrapText="1"/>
    </xf>
    <xf numFmtId="0" fontId="3" fillId="0" borderId="14" xfId="0" applyFont="1" applyBorder="1" applyAlignment="1">
      <alignment horizontal="left" vertical="center" wrapText="1" indent="2"/>
    </xf>
    <xf numFmtId="0" fontId="3" fillId="0" borderId="14" xfId="0" applyFont="1" applyBorder="1" applyAlignment="1">
      <alignment vertical="top" wrapText="1"/>
    </xf>
    <xf numFmtId="0" fontId="3" fillId="0" borderId="16" xfId="0" applyFont="1" applyBorder="1" applyAlignment="1">
      <alignment vertical="top" wrapText="1"/>
    </xf>
    <xf numFmtId="0" fontId="0" fillId="0" borderId="0" xfId="0" applyAlignment="1">
      <alignment vertical="center" wrapText="1"/>
    </xf>
    <xf numFmtId="0" fontId="0" fillId="0" borderId="0" xfId="0" applyAlignment="1">
      <alignment horizontal="center" vertical="center" wrapText="1"/>
    </xf>
    <xf numFmtId="0" fontId="63" fillId="0" borderId="30" xfId="0" applyFont="1" applyBorder="1" applyAlignment="1">
      <alignment vertical="center" wrapText="1"/>
    </xf>
    <xf numFmtId="0" fontId="63" fillId="0" borderId="30" xfId="0" applyFont="1" applyBorder="1" applyAlignment="1">
      <alignment wrapText="1"/>
    </xf>
    <xf numFmtId="0" fontId="62" fillId="0" borderId="30" xfId="0" applyFont="1" applyBorder="1" applyAlignment="1">
      <alignment vertical="center" wrapText="1"/>
    </xf>
    <xf numFmtId="0" fontId="63" fillId="0" borderId="30" xfId="0" applyFont="1" applyBorder="1" applyAlignment="1">
      <alignment/>
    </xf>
    <xf numFmtId="0" fontId="65" fillId="38" borderId="30" xfId="0" applyFont="1" applyFill="1" applyBorder="1" applyAlignment="1">
      <alignment horizontal="center" vertical="center" wrapText="1"/>
    </xf>
    <xf numFmtId="0" fontId="64" fillId="38" borderId="30" xfId="0" applyFont="1" applyFill="1" applyBorder="1" applyAlignment="1">
      <alignment horizontal="center" vertical="center" wrapText="1"/>
    </xf>
    <xf numFmtId="0" fontId="62" fillId="0" borderId="30" xfId="0" applyFont="1" applyBorder="1" applyAlignment="1">
      <alignment horizontal="center" vertical="center" wrapText="1"/>
    </xf>
    <xf numFmtId="0" fontId="62" fillId="33" borderId="30" xfId="0" applyFont="1" applyFill="1" applyBorder="1" applyAlignment="1">
      <alignment horizontal="center" vertical="center" wrapText="1"/>
    </xf>
    <xf numFmtId="0" fontId="62" fillId="0" borderId="30" xfId="0" applyFont="1" applyFill="1" applyBorder="1" applyAlignment="1">
      <alignment horizontal="center" vertical="center" wrapText="1"/>
    </xf>
    <xf numFmtId="0" fontId="62" fillId="0" borderId="30" xfId="0" applyFont="1" applyBorder="1" applyAlignment="1">
      <alignment wrapText="1"/>
    </xf>
    <xf numFmtId="0" fontId="63" fillId="0" borderId="30" xfId="0" applyFont="1" applyBorder="1" applyAlignment="1">
      <alignment horizontal="left" vertical="center" wrapText="1"/>
    </xf>
    <xf numFmtId="0" fontId="72" fillId="0" borderId="0" xfId="0" applyFont="1" applyAlignment="1">
      <alignment horizontal="left" vertical="center" wrapText="1"/>
    </xf>
    <xf numFmtId="0" fontId="72" fillId="0" borderId="0" xfId="0" applyFont="1" applyAlignment="1">
      <alignment wrapText="1"/>
    </xf>
    <xf numFmtId="0" fontId="72" fillId="0" borderId="0" xfId="0" applyFont="1" applyAlignment="1">
      <alignment/>
    </xf>
    <xf numFmtId="0" fontId="74" fillId="0" borderId="0" xfId="0" applyFont="1" applyFill="1" applyBorder="1" applyAlignment="1">
      <alignment horizontal="left" vertical="center"/>
    </xf>
    <xf numFmtId="0" fontId="75" fillId="0" borderId="0" xfId="0" applyFont="1" applyAlignment="1">
      <alignment horizontal="left" wrapText="1"/>
    </xf>
    <xf numFmtId="0" fontId="62" fillId="33" borderId="13" xfId="0" applyFont="1" applyFill="1" applyBorder="1" applyAlignment="1">
      <alignment vertical="top" wrapText="1"/>
    </xf>
    <xf numFmtId="0" fontId="3" fillId="0" borderId="0" xfId="0" applyFont="1" applyAlignment="1">
      <alignment vertical="top"/>
    </xf>
    <xf numFmtId="0" fontId="62" fillId="0" borderId="13" xfId="0" applyFont="1" applyBorder="1" applyAlignment="1">
      <alignment vertical="top" wrapText="1"/>
    </xf>
    <xf numFmtId="0" fontId="62" fillId="0" borderId="14" xfId="0" applyFont="1" applyBorder="1" applyAlignment="1">
      <alignment vertical="top" wrapText="1"/>
    </xf>
    <xf numFmtId="0" fontId="62" fillId="0" borderId="14" xfId="0" applyFont="1" applyBorder="1" applyAlignment="1" applyProtection="1">
      <alignment vertical="top" wrapText="1"/>
      <protection/>
    </xf>
    <xf numFmtId="0" fontId="63" fillId="37" borderId="14" xfId="0" applyFont="1" applyFill="1" applyBorder="1" applyAlignment="1" applyProtection="1">
      <alignment vertical="top" wrapText="1"/>
      <protection locked="0"/>
    </xf>
    <xf numFmtId="0" fontId="63" fillId="0" borderId="14" xfId="0" applyFont="1" applyBorder="1" applyAlignment="1" applyProtection="1">
      <alignment vertical="top" wrapText="1"/>
      <protection locked="0"/>
    </xf>
    <xf numFmtId="0" fontId="63" fillId="3" borderId="14" xfId="0" applyFont="1" applyFill="1" applyBorder="1" applyAlignment="1" applyProtection="1">
      <alignment vertical="top" wrapText="1"/>
      <protection locked="0"/>
    </xf>
    <xf numFmtId="0" fontId="63" fillId="0" borderId="12" xfId="0" applyFont="1" applyBorder="1" applyAlignment="1">
      <alignment vertical="top" wrapText="1"/>
    </xf>
    <xf numFmtId="0" fontId="63" fillId="0" borderId="13" xfId="0" applyFont="1" applyBorder="1" applyAlignment="1">
      <alignment vertical="top" wrapText="1"/>
    </xf>
    <xf numFmtId="0" fontId="63" fillId="0" borderId="14" xfId="0" applyFont="1" applyBorder="1" applyAlignment="1" applyProtection="1">
      <alignment vertical="top" wrapText="1"/>
      <protection/>
    </xf>
    <xf numFmtId="0" fontId="62" fillId="0" borderId="10" xfId="0" applyFont="1" applyBorder="1" applyAlignment="1">
      <alignment vertical="top" wrapText="1"/>
    </xf>
    <xf numFmtId="0" fontId="62" fillId="0" borderId="13" xfId="0" applyFont="1" applyFill="1" applyBorder="1" applyAlignment="1">
      <alignment vertical="top" wrapText="1"/>
    </xf>
    <xf numFmtId="0" fontId="63" fillId="0" borderId="0" xfId="0" applyFont="1" applyAlignment="1">
      <alignment vertical="top" wrapText="1"/>
    </xf>
    <xf numFmtId="0" fontId="63" fillId="0" borderId="10" xfId="0" applyFont="1" applyBorder="1" applyAlignment="1">
      <alignment vertical="top" wrapText="1"/>
    </xf>
    <xf numFmtId="0" fontId="62" fillId="0" borderId="11" xfId="0" applyFont="1" applyBorder="1" applyAlignment="1">
      <alignment vertical="top" wrapText="1"/>
    </xf>
    <xf numFmtId="0" fontId="62" fillId="36" borderId="13" xfId="0" applyFont="1" applyFill="1" applyBorder="1" applyAlignment="1">
      <alignment vertical="top" wrapText="1"/>
    </xf>
    <xf numFmtId="0" fontId="62" fillId="0" borderId="0" xfId="0" applyFont="1" applyAlignment="1">
      <alignment vertical="top"/>
    </xf>
    <xf numFmtId="0" fontId="3" fillId="0" borderId="0" xfId="0" applyFont="1" applyAlignment="1">
      <alignment vertical="top" wrapText="1"/>
    </xf>
    <xf numFmtId="0" fontId="20" fillId="0" borderId="0" xfId="0" applyFont="1" applyAlignment="1">
      <alignment vertical="top"/>
    </xf>
    <xf numFmtId="0" fontId="65" fillId="16" borderId="10" xfId="0" applyFont="1" applyFill="1" applyBorder="1" applyAlignment="1">
      <alignment vertical="top" wrapText="1"/>
    </xf>
    <xf numFmtId="0" fontId="65" fillId="16" borderId="14" xfId="0" applyFont="1" applyFill="1" applyBorder="1" applyAlignment="1">
      <alignment vertical="top" wrapText="1"/>
    </xf>
    <xf numFmtId="0" fontId="71" fillId="16" borderId="14" xfId="0" applyFont="1" applyFill="1" applyBorder="1" applyAlignment="1">
      <alignment vertical="top" wrapText="1"/>
    </xf>
    <xf numFmtId="0" fontId="63" fillId="16" borderId="10" xfId="0" applyFont="1" applyFill="1" applyBorder="1" applyAlignment="1">
      <alignment vertical="top" wrapText="1"/>
    </xf>
    <xf numFmtId="0" fontId="64" fillId="33" borderId="10" xfId="0" applyFont="1" applyFill="1" applyBorder="1" applyAlignment="1">
      <alignment vertical="top" wrapText="1"/>
    </xf>
    <xf numFmtId="0" fontId="62" fillId="0" borderId="14" xfId="0" applyFont="1" applyBorder="1" applyAlignment="1">
      <alignment vertical="top"/>
    </xf>
    <xf numFmtId="0" fontId="3" fillId="0" borderId="10" xfId="0" applyFont="1" applyBorder="1" applyAlignment="1">
      <alignment vertical="top"/>
    </xf>
    <xf numFmtId="0" fontId="62" fillId="0" borderId="11" xfId="0" applyFont="1" applyBorder="1" applyAlignment="1">
      <alignment vertical="top"/>
    </xf>
    <xf numFmtId="0" fontId="62" fillId="0" borderId="10" xfId="0" applyFont="1" applyBorder="1" applyAlignment="1">
      <alignment vertical="top"/>
    </xf>
    <xf numFmtId="0" fontId="63" fillId="0" borderId="10" xfId="0" applyFont="1" applyBorder="1" applyAlignment="1">
      <alignment vertical="top" wrapText="1"/>
    </xf>
    <xf numFmtId="0" fontId="0" fillId="0" borderId="0" xfId="0" applyNumberFormat="1" applyAlignment="1">
      <alignment horizontal="left" wrapText="1"/>
    </xf>
    <xf numFmtId="194" fontId="3" fillId="0" borderId="30" xfId="0" applyNumberFormat="1" applyFont="1" applyBorder="1" applyAlignment="1">
      <alignment vertical="top"/>
    </xf>
    <xf numFmtId="0" fontId="63" fillId="0" borderId="0" xfId="0" applyFont="1" applyBorder="1" applyAlignment="1">
      <alignment vertical="top" wrapText="1"/>
    </xf>
    <xf numFmtId="0" fontId="4" fillId="0" borderId="0" xfId="0" applyFont="1" applyAlignment="1">
      <alignment vertical="top"/>
    </xf>
    <xf numFmtId="0" fontId="10" fillId="0" borderId="26" xfId="0" applyFont="1" applyBorder="1" applyAlignment="1">
      <alignment vertical="top"/>
    </xf>
    <xf numFmtId="0" fontId="10" fillId="0" borderId="27" xfId="0" applyFont="1" applyBorder="1" applyAlignment="1">
      <alignment vertical="top"/>
    </xf>
    <xf numFmtId="0" fontId="10" fillId="0" borderId="15" xfId="0" applyFont="1" applyBorder="1" applyAlignment="1">
      <alignment vertical="top"/>
    </xf>
    <xf numFmtId="0" fontId="3" fillId="0" borderId="21" xfId="0" applyFont="1" applyBorder="1" applyAlignment="1">
      <alignment vertical="top"/>
    </xf>
    <xf numFmtId="0" fontId="3" fillId="2" borderId="0" xfId="0" applyFont="1" applyFill="1" applyAlignment="1">
      <alignment vertical="top" wrapText="1"/>
    </xf>
    <xf numFmtId="0" fontId="63" fillId="0" borderId="30" xfId="0" applyFont="1" applyBorder="1" applyAlignment="1">
      <alignment vertical="top" wrapText="1"/>
    </xf>
    <xf numFmtId="0" fontId="3" fillId="0" borderId="22" xfId="0" applyFont="1" applyBorder="1" applyAlignment="1">
      <alignment vertical="top"/>
    </xf>
    <xf numFmtId="0" fontId="3" fillId="0" borderId="0" xfId="0" applyFont="1" applyBorder="1" applyAlignment="1">
      <alignment vertical="top"/>
    </xf>
    <xf numFmtId="10" fontId="3" fillId="2" borderId="0" xfId="0" applyNumberFormat="1" applyFont="1" applyFill="1" applyAlignment="1">
      <alignment vertical="top" wrapText="1"/>
    </xf>
    <xf numFmtId="0" fontId="63" fillId="0" borderId="0" xfId="0" applyFont="1" applyAlignment="1">
      <alignment vertical="top"/>
    </xf>
    <xf numFmtId="0" fontId="63" fillId="0" borderId="30" xfId="0" applyFont="1" applyBorder="1" applyAlignment="1">
      <alignment vertical="top"/>
    </xf>
    <xf numFmtId="0" fontId="3" fillId="0" borderId="30" xfId="0" applyFont="1" applyBorder="1" applyAlignment="1">
      <alignment vertical="top"/>
    </xf>
    <xf numFmtId="0" fontId="3" fillId="0" borderId="16" xfId="0" applyFont="1" applyBorder="1" applyAlignment="1">
      <alignment vertical="top"/>
    </xf>
    <xf numFmtId="0" fontId="19" fillId="0" borderId="22" xfId="0" applyFont="1" applyBorder="1" applyAlignment="1">
      <alignment vertical="top"/>
    </xf>
    <xf numFmtId="188" fontId="19" fillId="0" borderId="16" xfId="0" applyNumberFormat="1" applyFont="1" applyBorder="1" applyAlignment="1">
      <alignment vertical="top"/>
    </xf>
    <xf numFmtId="0" fontId="12" fillId="0" borderId="0" xfId="0" applyFont="1" applyAlignment="1">
      <alignment vertical="top"/>
    </xf>
    <xf numFmtId="0" fontId="70" fillId="0" borderId="22" xfId="0" applyFont="1" applyFill="1" applyBorder="1" applyAlignment="1">
      <alignment vertical="top"/>
    </xf>
    <xf numFmtId="188" fontId="70" fillId="0" borderId="16" xfId="0" applyNumberFormat="1" applyFont="1" applyFill="1" applyBorder="1" applyAlignment="1">
      <alignment vertical="top"/>
    </xf>
    <xf numFmtId="0" fontId="4" fillId="0" borderId="22"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4" fillId="0" borderId="21" xfId="0" applyFont="1" applyFill="1" applyBorder="1" applyAlignment="1">
      <alignment vertical="top" wrapText="1"/>
    </xf>
    <xf numFmtId="188" fontId="11" fillId="0" borderId="0" xfId="0" applyNumberFormat="1" applyFont="1" applyAlignment="1">
      <alignment vertical="top"/>
    </xf>
    <xf numFmtId="0" fontId="3" fillId="0" borderId="22" xfId="0" applyFont="1" applyFill="1" applyBorder="1" applyAlignment="1">
      <alignment vertical="top"/>
    </xf>
    <xf numFmtId="0" fontId="3" fillId="0" borderId="16" xfId="0" applyFont="1" applyFill="1" applyBorder="1" applyAlignment="1">
      <alignment vertical="top"/>
    </xf>
    <xf numFmtId="188" fontId="4" fillId="0" borderId="23" xfId="0" applyNumberFormat="1" applyFont="1" applyBorder="1" applyAlignment="1">
      <alignment vertical="top"/>
    </xf>
    <xf numFmtId="188" fontId="4" fillId="0" borderId="28" xfId="0" applyNumberFormat="1" applyFont="1" applyBorder="1" applyAlignment="1">
      <alignment vertical="top"/>
    </xf>
    <xf numFmtId="188" fontId="4" fillId="0" borderId="14" xfId="0" applyNumberFormat="1" applyFont="1" applyBorder="1" applyAlignment="1">
      <alignment vertical="top"/>
    </xf>
    <xf numFmtId="188" fontId="4" fillId="0" borderId="13" xfId="0" applyNumberFormat="1" applyFont="1" applyFill="1" applyBorder="1" applyAlignment="1">
      <alignment vertical="top" wrapText="1"/>
    </xf>
    <xf numFmtId="0" fontId="3" fillId="0" borderId="22" xfId="0" applyFont="1" applyFill="1" applyBorder="1" applyAlignment="1">
      <alignment vertical="top" wrapText="1"/>
    </xf>
    <xf numFmtId="0" fontId="72" fillId="0" borderId="0" xfId="0" applyFont="1" applyAlignment="1" applyProtection="1">
      <alignment wrapText="1"/>
      <protection/>
    </xf>
    <xf numFmtId="0" fontId="64" fillId="33" borderId="29" xfId="0" applyFont="1" applyFill="1" applyBorder="1" applyAlignment="1">
      <alignment vertical="top" wrapText="1"/>
    </xf>
    <xf numFmtId="0" fontId="64" fillId="33" borderId="31" xfId="0" applyFont="1" applyFill="1" applyBorder="1" applyAlignment="1">
      <alignment vertical="top" wrapText="1"/>
    </xf>
    <xf numFmtId="0" fontId="63" fillId="0" borderId="24" xfId="0" applyFont="1" applyBorder="1" applyAlignment="1">
      <alignment horizontal="left" vertical="center" wrapText="1"/>
    </xf>
    <xf numFmtId="0" fontId="63" fillId="0" borderId="25" xfId="0" applyFont="1" applyBorder="1" applyAlignment="1">
      <alignment horizontal="left" vertical="center" wrapText="1"/>
    </xf>
    <xf numFmtId="0" fontId="65" fillId="16" borderId="12" xfId="0" applyFont="1" applyFill="1" applyBorder="1" applyAlignment="1">
      <alignment vertical="top" wrapText="1"/>
    </xf>
    <xf numFmtId="0" fontId="65" fillId="16" borderId="13" xfId="0" applyFont="1" applyFill="1" applyBorder="1" applyAlignment="1">
      <alignment vertical="top" wrapText="1"/>
    </xf>
    <xf numFmtId="0" fontId="65" fillId="16" borderId="12" xfId="0" applyFont="1" applyFill="1" applyBorder="1" applyAlignment="1">
      <alignment vertical="top"/>
    </xf>
    <xf numFmtId="0" fontId="65" fillId="16" borderId="13" xfId="0" applyFont="1" applyFill="1" applyBorder="1" applyAlignment="1">
      <alignment vertical="top"/>
    </xf>
    <xf numFmtId="0" fontId="62" fillId="0" borderId="0" xfId="0" applyFont="1" applyAlignment="1">
      <alignment horizontal="left" vertical="top" wrapText="1"/>
    </xf>
    <xf numFmtId="0" fontId="66" fillId="0" borderId="26" xfId="0" applyFont="1" applyBorder="1" applyAlignment="1">
      <alignment horizontal="center" vertical="center" wrapText="1"/>
    </xf>
    <xf numFmtId="0" fontId="66" fillId="0" borderId="15" xfId="0" applyFont="1" applyBorder="1" applyAlignment="1">
      <alignment horizontal="center" vertical="center" wrapText="1"/>
    </xf>
    <xf numFmtId="0" fontId="65" fillId="16" borderId="29" xfId="0" applyFont="1" applyFill="1" applyBorder="1" applyAlignment="1">
      <alignment vertical="top" wrapText="1"/>
    </xf>
    <xf numFmtId="0" fontId="65" fillId="16" borderId="31" xfId="0" applyFont="1" applyFill="1" applyBorder="1" applyAlignment="1">
      <alignment vertical="top" wrapText="1"/>
    </xf>
    <xf numFmtId="0" fontId="65" fillId="16" borderId="11" xfId="0" applyFont="1" applyFill="1" applyBorder="1" applyAlignment="1">
      <alignment vertical="top" wrapText="1"/>
    </xf>
    <xf numFmtId="0" fontId="65" fillId="39" borderId="31" xfId="0" applyFont="1" applyFill="1" applyBorder="1" applyAlignment="1">
      <alignment vertical="top" wrapText="1"/>
    </xf>
    <xf numFmtId="0" fontId="65" fillId="39" borderId="11" xfId="0" applyFont="1" applyFill="1" applyBorder="1" applyAlignment="1">
      <alignment vertical="top" wrapText="1"/>
    </xf>
    <xf numFmtId="0" fontId="66" fillId="0" borderId="28" xfId="0" applyFont="1" applyBorder="1" applyAlignment="1">
      <alignment vertical="top"/>
    </xf>
    <xf numFmtId="0" fontId="13" fillId="0" borderId="0" xfId="0" applyFont="1" applyAlignment="1">
      <alignment horizontal="center" vertical="center"/>
    </xf>
    <xf numFmtId="0" fontId="13" fillId="0" borderId="0" xfId="0" applyFont="1" applyAlignment="1">
      <alignment horizontal="center" vertical="center"/>
    </xf>
    <xf numFmtId="0" fontId="65" fillId="16" borderId="29" xfId="0" applyFont="1" applyFill="1" applyBorder="1" applyAlignment="1">
      <alignment horizontal="center" vertical="center" wrapText="1"/>
    </xf>
    <xf numFmtId="0" fontId="65" fillId="16" borderId="31" xfId="0" applyFont="1" applyFill="1" applyBorder="1" applyAlignment="1">
      <alignment horizontal="center" vertical="center" wrapText="1"/>
    </xf>
    <xf numFmtId="0" fontId="65" fillId="16" borderId="11" xfId="0" applyFont="1" applyFill="1" applyBorder="1" applyAlignment="1">
      <alignment horizontal="center" vertical="center" wrapText="1"/>
    </xf>
    <xf numFmtId="0" fontId="66" fillId="0" borderId="28" xfId="0" applyFont="1" applyBorder="1" applyAlignment="1">
      <alignment horizontal="center" vertical="center"/>
    </xf>
    <xf numFmtId="0" fontId="65" fillId="16" borderId="10" xfId="0" applyFont="1" applyFill="1" applyBorder="1" applyAlignment="1">
      <alignment horizontal="center" vertical="center"/>
    </xf>
    <xf numFmtId="0" fontId="65" fillId="16" borderId="26" xfId="0" applyFont="1" applyFill="1" applyBorder="1" applyAlignment="1">
      <alignment horizontal="center" vertical="center" wrapText="1"/>
    </xf>
    <xf numFmtId="0" fontId="65" fillId="16"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62" fillId="0" borderId="0" xfId="0" applyFont="1" applyBorder="1" applyAlignment="1">
      <alignment horizontal="left" vertical="center" wrapText="1" indent="1"/>
    </xf>
    <xf numFmtId="0" fontId="64" fillId="16" borderId="29" xfId="0" applyFont="1" applyFill="1" applyBorder="1" applyAlignment="1">
      <alignment horizontal="center" vertical="center" wrapText="1"/>
    </xf>
    <xf numFmtId="0" fontId="64" fillId="16" borderId="31" xfId="0" applyFont="1" applyFill="1" applyBorder="1" applyAlignment="1">
      <alignment horizontal="center" vertical="center" wrapText="1"/>
    </xf>
    <xf numFmtId="0" fontId="64" fillId="16" borderId="11" xfId="0" applyFont="1" applyFill="1" applyBorder="1" applyAlignment="1">
      <alignment horizontal="center" vertical="center" wrapText="1"/>
    </xf>
    <xf numFmtId="0" fontId="63" fillId="16" borderId="29" xfId="0" applyFont="1" applyFill="1" applyBorder="1" applyAlignment="1">
      <alignment horizontal="center" vertical="center" wrapText="1"/>
    </xf>
    <xf numFmtId="0" fontId="63" fillId="16" borderId="31" xfId="0" applyFont="1" applyFill="1" applyBorder="1" applyAlignment="1">
      <alignment horizontal="center" vertical="center" wrapText="1"/>
    </xf>
    <xf numFmtId="0" fontId="63" fillId="16" borderId="11" xfId="0" applyFont="1" applyFill="1" applyBorder="1" applyAlignment="1">
      <alignment horizontal="center" vertical="center" wrapText="1"/>
    </xf>
    <xf numFmtId="0" fontId="4" fillId="33" borderId="29" xfId="0" applyFont="1" applyFill="1" applyBorder="1" applyAlignment="1">
      <alignment horizontal="center" vertical="center"/>
    </xf>
    <xf numFmtId="0" fontId="4" fillId="33" borderId="31" xfId="0" applyFont="1" applyFill="1" applyBorder="1" applyAlignment="1">
      <alignment horizontal="center" vertical="center"/>
    </xf>
    <xf numFmtId="0" fontId="64" fillId="33" borderId="29" xfId="0" applyFont="1" applyFill="1" applyBorder="1" applyAlignment="1">
      <alignment horizontal="center" vertical="center" wrapText="1"/>
    </xf>
    <xf numFmtId="0" fontId="64" fillId="33" borderId="31"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3" fillId="0" borderId="30" xfId="0" applyFont="1" applyBorder="1" applyAlignment="1">
      <alignment vertical="top" wrapText="1"/>
    </xf>
    <xf numFmtId="0" fontId="0" fillId="0" borderId="30" xfId="0" applyBorder="1" applyAlignment="1">
      <alignment vertical="top" wrapText="1"/>
    </xf>
    <xf numFmtId="0" fontId="62" fillId="0" borderId="0" xfId="0" applyFont="1" applyBorder="1" applyAlignment="1">
      <alignment vertical="top" wrapText="1"/>
    </xf>
    <xf numFmtId="0" fontId="64" fillId="39" borderId="29" xfId="0" applyFont="1" applyFill="1" applyBorder="1" applyAlignment="1">
      <alignment horizontal="center" vertical="center" wrapText="1"/>
    </xf>
    <xf numFmtId="0" fontId="64" fillId="39" borderId="31" xfId="0" applyFont="1" applyFill="1" applyBorder="1" applyAlignment="1">
      <alignment horizontal="center" vertical="center" wrapText="1"/>
    </xf>
    <xf numFmtId="0" fontId="64" fillId="39" borderId="11" xfId="0" applyFont="1" applyFill="1" applyBorder="1" applyAlignment="1">
      <alignment horizontal="center" vertical="center" wrapText="1"/>
    </xf>
    <xf numFmtId="0" fontId="68" fillId="0" borderId="26" xfId="0" applyFont="1" applyBorder="1" applyAlignment="1">
      <alignment vertical="top" wrapText="1"/>
    </xf>
    <xf numFmtId="0" fontId="68" fillId="0" borderId="15" xfId="0" applyFont="1" applyBorder="1" applyAlignment="1">
      <alignment vertical="top" wrapText="1"/>
    </xf>
    <xf numFmtId="0" fontId="13" fillId="0" borderId="28" xfId="0" applyFont="1" applyBorder="1" applyAlignment="1">
      <alignment horizontal="center" vertical="center"/>
    </xf>
    <xf numFmtId="0" fontId="13" fillId="0" borderId="28" xfId="0" applyFont="1" applyBorder="1" applyAlignment="1">
      <alignment horizontal="center" vertical="center"/>
    </xf>
    <xf numFmtId="0" fontId="4" fillId="0" borderId="0" xfId="0" applyFont="1" applyFill="1" applyBorder="1" applyAlignment="1">
      <alignment horizontal="center" vertical="center"/>
    </xf>
    <xf numFmtId="0" fontId="65" fillId="39" borderId="29" xfId="0" applyFont="1" applyFill="1" applyBorder="1" applyAlignment="1">
      <alignment horizontal="center" vertical="center" wrapText="1"/>
    </xf>
    <xf numFmtId="0" fontId="65" fillId="39" borderId="31" xfId="0" applyFont="1" applyFill="1" applyBorder="1" applyAlignment="1">
      <alignment horizontal="center" vertical="center" wrapText="1"/>
    </xf>
    <xf numFmtId="0" fontId="65" fillId="39" borderId="11" xfId="0" applyFont="1" applyFill="1" applyBorder="1" applyAlignment="1">
      <alignment horizontal="center" vertical="center" wrapText="1"/>
    </xf>
    <xf numFmtId="0" fontId="68" fillId="0" borderId="28" xfId="0" applyFont="1" applyBorder="1" applyAlignment="1">
      <alignment horizontal="center" vertical="center"/>
    </xf>
    <xf numFmtId="0" fontId="66" fillId="16" borderId="12" xfId="0" applyFont="1" applyFill="1" applyBorder="1" applyAlignment="1">
      <alignment horizontal="center" vertical="center"/>
    </xf>
    <xf numFmtId="0" fontId="66" fillId="16" borderId="13" xfId="0" applyFont="1" applyFill="1" applyBorder="1" applyAlignment="1">
      <alignment horizontal="center" vertical="center"/>
    </xf>
    <xf numFmtId="0" fontId="65" fillId="16" borderId="12" xfId="0" applyFont="1" applyFill="1" applyBorder="1" applyAlignment="1">
      <alignment horizontal="center" vertical="center"/>
    </xf>
    <xf numFmtId="0" fontId="65" fillId="16" borderId="13" xfId="0" applyFont="1" applyFill="1" applyBorder="1" applyAlignment="1">
      <alignment horizontal="center" vertical="center"/>
    </xf>
    <xf numFmtId="0" fontId="65" fillId="16" borderId="12" xfId="0" applyFont="1" applyFill="1" applyBorder="1" applyAlignment="1">
      <alignment horizontal="center" vertical="center" wrapText="1"/>
    </xf>
    <xf numFmtId="0" fontId="3" fillId="0" borderId="0" xfId="0" applyFont="1" applyAlignment="1">
      <alignment horizontal="left" vertical="center" wrapText="1"/>
    </xf>
    <xf numFmtId="0" fontId="13" fillId="33" borderId="29" xfId="0" applyFont="1" applyFill="1" applyBorder="1" applyAlignment="1">
      <alignment horizontal="center" vertical="center"/>
    </xf>
    <xf numFmtId="0" fontId="13" fillId="33" borderId="31" xfId="0" applyFont="1" applyFill="1" applyBorder="1" applyAlignment="1">
      <alignment horizontal="center" vertical="center"/>
    </xf>
    <xf numFmtId="0" fontId="13" fillId="33" borderId="11" xfId="0" applyFont="1" applyFill="1" applyBorder="1" applyAlignment="1">
      <alignment horizontal="center" vertical="center"/>
    </xf>
    <xf numFmtId="0" fontId="13" fillId="0" borderId="0" xfId="0" applyFont="1" applyAlignment="1">
      <alignment horizontal="center" vertical="top"/>
    </xf>
    <xf numFmtId="0" fontId="68" fillId="0" borderId="31" xfId="0" applyFont="1" applyBorder="1" applyAlignment="1">
      <alignment horizontal="left" vertical="center"/>
    </xf>
    <xf numFmtId="0" fontId="62" fillId="0" borderId="0" xfId="0" applyFont="1" applyBorder="1" applyAlignment="1">
      <alignment horizontal="left" vertical="center" wrapText="1"/>
    </xf>
    <xf numFmtId="0" fontId="68" fillId="0" borderId="28" xfId="0" applyFont="1" applyBorder="1" applyAlignment="1">
      <alignment horizontal="left" vertical="center"/>
    </xf>
    <xf numFmtId="0" fontId="68" fillId="0" borderId="29" xfId="0" applyFont="1" applyBorder="1" applyAlignment="1">
      <alignment horizontal="left" vertical="center"/>
    </xf>
    <xf numFmtId="0" fontId="68" fillId="0" borderId="11" xfId="0" applyFont="1" applyBorder="1" applyAlignment="1">
      <alignment horizontal="left" vertical="center"/>
    </xf>
    <xf numFmtId="0" fontId="64" fillId="33" borderId="3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64" fillId="33" borderId="30" xfId="0" applyFont="1" applyFill="1" applyBorder="1" applyAlignment="1">
      <alignment horizontal="center" vertical="center" wrapText="1"/>
    </xf>
    <xf numFmtId="0" fontId="63" fillId="0" borderId="30" xfId="0" applyFont="1" applyBorder="1" applyAlignment="1">
      <alignment horizontal="center" vertical="center" wrapText="1"/>
    </xf>
    <xf numFmtId="0" fontId="76" fillId="0" borderId="30" xfId="0" applyFont="1" applyBorder="1" applyAlignment="1">
      <alignment horizontal="center" vertical="center" wrapText="1"/>
    </xf>
    <xf numFmtId="0" fontId="66" fillId="0" borderId="0" xfId="0" applyFont="1" applyBorder="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wrapText="1"/>
    </xf>
    <xf numFmtId="0" fontId="13" fillId="0" borderId="30" xfId="0" applyFont="1" applyBorder="1" applyAlignment="1">
      <alignment horizontal="center" vertical="center" wrapText="1"/>
    </xf>
    <xf numFmtId="0" fontId="77" fillId="0" borderId="30" xfId="0" applyFont="1" applyBorder="1" applyAlignment="1">
      <alignment horizontal="center" vertical="center" wrapText="1"/>
    </xf>
    <xf numFmtId="0" fontId="66" fillId="0" borderId="30" xfId="0" applyFont="1" applyBorder="1" applyAlignment="1">
      <alignment horizontal="center" vertical="center" wrapText="1"/>
    </xf>
    <xf numFmtId="0" fontId="76" fillId="0" borderId="30" xfId="0" applyFont="1" applyBorder="1" applyAlignment="1">
      <alignment horizontal="center" wrapText="1"/>
    </xf>
    <xf numFmtId="0" fontId="8" fillId="2" borderId="29" xfId="15" applyFont="1" applyBorder="1" applyAlignment="1">
      <alignment horizontal="center" vertical="center" wrapText="1"/>
    </xf>
    <xf numFmtId="0" fontId="8" fillId="2" borderId="31" xfId="15" applyFont="1" applyBorder="1" applyAlignment="1">
      <alignment horizontal="center" vertical="center" wrapText="1"/>
    </xf>
    <xf numFmtId="0" fontId="8" fillId="2" borderId="11" xfId="15" applyFont="1" applyBorder="1" applyAlignment="1">
      <alignment horizontal="center" vertical="center" wrapText="1"/>
    </xf>
    <xf numFmtId="0" fontId="3" fillId="0" borderId="12" xfId="0" applyFont="1" applyBorder="1" applyAlignment="1">
      <alignment horizontal="center" vertical="top" wrapText="1"/>
    </xf>
    <xf numFmtId="0" fontId="3" fillId="0" borderId="21" xfId="0" applyFont="1" applyBorder="1" applyAlignment="1">
      <alignment horizontal="center" vertical="top" wrapText="1"/>
    </xf>
    <xf numFmtId="0" fontId="3" fillId="0" borderId="12" xfId="0" applyFont="1" applyBorder="1" applyAlignment="1">
      <alignment vertical="top" wrapText="1"/>
    </xf>
    <xf numFmtId="0" fontId="3" fillId="0" borderId="21" xfId="0" applyFont="1" applyBorder="1" applyAlignment="1">
      <alignment vertical="top" wrapText="1"/>
    </xf>
    <xf numFmtId="0" fontId="3" fillId="0" borderId="13"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21" xfId="0" applyFont="1" applyBorder="1" applyAlignment="1">
      <alignment horizontal="left" vertical="top" wrapText="1"/>
    </xf>
    <xf numFmtId="49" fontId="64" fillId="2" borderId="26" xfId="0" applyNumberFormat="1" applyFont="1" applyFill="1" applyBorder="1" applyAlignment="1">
      <alignment horizontal="center" vertical="top" wrapText="1"/>
    </xf>
    <xf numFmtId="49" fontId="64" fillId="2" borderId="27" xfId="0" applyNumberFormat="1" applyFont="1" applyFill="1" applyBorder="1" applyAlignment="1">
      <alignment horizontal="center" vertical="top" wrapText="1"/>
    </xf>
    <xf numFmtId="49" fontId="64" fillId="2" borderId="31" xfId="0" applyNumberFormat="1" applyFont="1" applyFill="1" applyBorder="1" applyAlignment="1">
      <alignment horizontal="center" vertical="top" wrapText="1"/>
    </xf>
    <xf numFmtId="49" fontId="64" fillId="2" borderId="11" xfId="0" applyNumberFormat="1" applyFont="1" applyFill="1" applyBorder="1" applyAlignment="1">
      <alignment horizontal="center"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7" fillId="2" borderId="29" xfId="15" applyFont="1" applyBorder="1" applyAlignment="1">
      <alignment horizontal="center" vertical="top" wrapText="1"/>
    </xf>
    <xf numFmtId="0" fontId="7" fillId="2" borderId="31" xfId="15" applyFont="1" applyBorder="1" applyAlignment="1">
      <alignment horizontal="center" vertical="top" wrapText="1"/>
    </xf>
    <xf numFmtId="0" fontId="7" fillId="2" borderId="11" xfId="15" applyFont="1" applyBorder="1" applyAlignment="1">
      <alignment horizontal="center" vertical="top"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patternType="solid">
          <fgColor indexed="65"/>
          <bgColor theme="9" tint="0.39998000860214233"/>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
      <font>
        <color rgb="FF9C6500"/>
      </font>
      <fill>
        <patternFill>
          <bgColor rgb="FFFFEB9C"/>
        </patternFill>
      </fill>
      <border/>
    </dxf>
    <dxf>
      <font>
        <color rgb="FF9C6500"/>
      </font>
      <fill>
        <patternFill patternType="solid">
          <fgColor indexed="65"/>
          <bgColor theme="9" tint="0.3999800086021423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25"/>
          <c:y val="0.85975"/>
        </c:manualLayout>
      </c:layout>
      <c:spPr>
        <a:noFill/>
        <a:ln>
          <a:noFill/>
        </a:ln>
      </c:spPr>
      <c:txPr>
        <a:bodyPr vert="horz" rot="0"/>
        <a:lstStyle/>
        <a:p>
          <a:pPr>
            <a:defRPr lang="en-US" cap="none" sz="1200" b="1" i="0" u="none" baseline="0">
              <a:solidFill>
                <a:srgbClr val="000000"/>
              </a:solidFill>
            </a:defRPr>
          </a:pPr>
        </a:p>
      </c:txPr>
    </c:title>
    <c:plotArea>
      <c:layout>
        <c:manualLayout>
          <c:xMode val="edge"/>
          <c:yMode val="edge"/>
          <c:x val="0.11875"/>
          <c:y val="0"/>
          <c:w val="0.7755"/>
          <c:h val="0.7755"/>
        </c:manualLayout>
      </c:layout>
      <c:scatterChart>
        <c:scatterStyle val="lineMarker"/>
        <c:varyColors val="0"/>
        <c:ser>
          <c:idx val="1"/>
          <c:order val="0"/>
          <c:tx>
            <c:v>Figure 1. Graphical intrepretation of the TMF safety level </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FF0000"/>
              </a:solidFill>
              <a:ln>
                <a:solidFill>
                  <a:srgbClr val="000000"/>
                </a:solidFill>
              </a:ln>
            </c:spPr>
          </c:marker>
          <c:dPt>
            <c:idx val="0"/>
            <c:spPr>
              <a:solidFill>
                <a:srgbClr val="FF0000"/>
              </a:solidFill>
              <a:ln w="25400">
                <a:solidFill>
                  <a:srgbClr val="993366"/>
                </a:solidFill>
              </a:ln>
            </c:spPr>
            <c:marker>
              <c:size val="7"/>
              <c:spPr>
                <a:solidFill>
                  <a:srgbClr val="FF0000"/>
                </a:solidFill>
                <a:ln>
                  <a:solidFill>
                    <a:srgbClr val="000000"/>
                  </a:solidFill>
                </a:ln>
              </c:spPr>
            </c:marker>
          </c:dPt>
          <c:xVal>
            <c:numRef>
              <c:f>'Group A'!$C$86</c:f>
              <c:numCache/>
            </c:numRef>
          </c:xVal>
          <c:yVal>
            <c:numRef>
              <c:f>'Group A'!$C$87</c:f>
              <c:numCache/>
            </c:numRef>
          </c:yVal>
          <c:smooth val="0"/>
        </c:ser>
        <c:axId val="13922873"/>
        <c:axId val="58196994"/>
      </c:scatterChart>
      <c:valAx>
        <c:axId val="13922873"/>
        <c:scaling>
          <c:orientation val="minMax"/>
          <c:max val="100"/>
          <c:min val="0"/>
        </c:scaling>
        <c:axPos val="b"/>
        <c:title>
          <c:tx>
            <c:rich>
              <a:bodyPr vert="horz" rot="0" anchor="ctr"/>
              <a:lstStyle/>
              <a:p>
                <a:pPr algn="ctr">
                  <a:defRPr/>
                </a:pPr>
                <a:r>
                  <a:rPr lang="en-US" cap="none" sz="1200" b="0" i="0" u="none" baseline="0">
                    <a:solidFill>
                      <a:srgbClr val="000000"/>
                    </a:solidFill>
                    <a:latin typeface="Calibri"/>
                    <a:ea typeface="Calibri"/>
                    <a:cs typeface="Calibri"/>
                  </a:rPr>
                  <a:t>Credibility, %</a:t>
                </a:r>
              </a:p>
            </c:rich>
          </c:tx>
          <c:layout>
            <c:manualLayout>
              <c:xMode val="factor"/>
              <c:yMode val="factor"/>
              <c:x val="-0.01175"/>
              <c:y val="0.10725"/>
            </c:manualLayout>
          </c:layout>
          <c:overlay val="0"/>
          <c:spPr>
            <a:noFill/>
            <a:ln>
              <a:noFill/>
            </a:ln>
          </c:spPr>
        </c:title>
        <c:minorGridlines>
          <c:spPr>
            <a:ln w="12700">
              <a:solidFill>
                <a:srgbClr val="000000"/>
              </a:solidFill>
              <a:prstDash val="sysDot"/>
            </a:ln>
          </c:spPr>
        </c:minorGridlines>
        <c:delete val="0"/>
        <c:numFmt formatCode="0" sourceLinked="0"/>
        <c:majorTickMark val="out"/>
        <c:minorTickMark val="none"/>
        <c:tickLblPos val="nextTo"/>
        <c:spPr>
          <a:ln w="12700">
            <a:solidFill>
              <a:srgbClr val="808080"/>
            </a:solidFill>
          </a:ln>
        </c:spPr>
        <c:crossAx val="58196994"/>
        <c:crosses val="autoZero"/>
        <c:crossBetween val="midCat"/>
        <c:dispUnits/>
        <c:majorUnit val="25"/>
        <c:minorUnit val="25"/>
      </c:valAx>
      <c:valAx>
        <c:axId val="58196994"/>
        <c:scaling>
          <c:orientation val="minMax"/>
          <c:max val="100"/>
          <c:min val="0"/>
        </c:scaling>
        <c:axPos val="l"/>
        <c:title>
          <c:tx>
            <c:rich>
              <a:bodyPr vert="horz" rot="-5400000" anchor="ctr"/>
              <a:lstStyle/>
              <a:p>
                <a:pPr algn="ctr">
                  <a:defRPr/>
                </a:pPr>
                <a:r>
                  <a:rPr lang="en-US" cap="none" sz="1200" b="1" i="0" u="none" baseline="0">
                    <a:solidFill>
                      <a:srgbClr val="000000"/>
                    </a:solidFill>
                  </a:rPr>
                  <a:t>MSR, %</a:t>
                </a:r>
              </a:p>
            </c:rich>
          </c:tx>
          <c:layout>
            <c:manualLayout>
              <c:xMode val="factor"/>
              <c:yMode val="factor"/>
              <c:x val="-0.01625"/>
              <c:y val="0"/>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12700">
            <a:solidFill>
              <a:srgbClr val="808080"/>
            </a:solidFill>
          </a:ln>
        </c:spPr>
        <c:crossAx val="13922873"/>
        <c:crosses val="autoZero"/>
        <c:crossBetween val="midCat"/>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Percentage shares of the answers given at the evaluation of the TMF safety level</a:t>
            </a:r>
          </a:p>
        </c:rich>
      </c:tx>
      <c:layout>
        <c:manualLayout>
          <c:xMode val="factor"/>
          <c:yMode val="factor"/>
          <c:x val="0.00475"/>
          <c:y val="0.8195"/>
        </c:manualLayout>
      </c:layout>
      <c:spPr>
        <a:noFill/>
        <a:ln>
          <a:noFill/>
        </a:ln>
      </c:spPr>
    </c:title>
    <c:view3D>
      <c:rotX val="34"/>
      <c:hPercent val="100"/>
      <c:rotY val="0"/>
      <c:depthPercent val="100"/>
      <c:rAngAx val="1"/>
    </c:view3D>
    <c:plotArea>
      <c:layout>
        <c:manualLayout>
          <c:xMode val="edge"/>
          <c:yMode val="edge"/>
          <c:x val="0.1915"/>
          <c:y val="0.08675"/>
          <c:w val="0.6815"/>
          <c:h val="0.67925"/>
        </c:manualLayout>
      </c:layout>
      <c:pie3DChart>
        <c:varyColors val="1"/>
        <c:ser>
          <c:idx val="0"/>
          <c:order val="0"/>
          <c:tx>
            <c:v>Percentage shares of the answers given at the evaluation of the TMF safety level</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FFFF00"/>
              </a:solidFill>
              <a:ln w="3175">
                <a:noFill/>
              </a:ln>
            </c:spPr>
          </c:dPt>
          <c:dPt>
            <c:idx val="2"/>
            <c:spPr>
              <a:solidFill>
                <a:srgbClr val="FFC000"/>
              </a:solidFill>
              <a:ln w="3175">
                <a:noFill/>
              </a:ln>
            </c:spPr>
          </c:dPt>
          <c:dPt>
            <c:idx val="3"/>
            <c:spPr>
              <a:solidFill>
                <a:srgbClr val="FF0000"/>
              </a:solidFill>
              <a:ln w="3175">
                <a:no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defRPr>
                </a:pPr>
              </a:p>
            </c:txPr>
            <c:dLblPos val="outEnd"/>
            <c:showLegendKey val="0"/>
            <c:showVal val="1"/>
            <c:showBubbleSize val="0"/>
            <c:showCatName val="1"/>
            <c:showSerName val="0"/>
            <c:showLeaderLines val="1"/>
            <c:showPercent val="0"/>
          </c:dLbls>
          <c:cat>
            <c:strRef>
              <c:f>'Group A'!$E$82:$H$82</c:f>
              <c:strCache/>
            </c:strRef>
          </c:cat>
          <c:val>
            <c:numRef>
              <c:f>'Group A'!$E$83:$H$83</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rPr>
              <a:t>Figure 1. Spider diagram to the example of categorial evaluation</a:t>
            </a:r>
          </a:p>
        </c:rich>
      </c:tx>
      <c:layout>
        <c:manualLayout>
          <c:xMode val="factor"/>
          <c:yMode val="factor"/>
          <c:x val="0.046"/>
          <c:y val="0.90575"/>
        </c:manualLayout>
      </c:layout>
      <c:spPr>
        <a:noFill/>
        <a:ln>
          <a:noFill/>
        </a:ln>
      </c:spPr>
    </c:title>
    <c:plotArea>
      <c:layout>
        <c:manualLayout>
          <c:xMode val="edge"/>
          <c:yMode val="edge"/>
          <c:x val="0.30975"/>
          <c:y val="0.21025"/>
          <c:w val="0.392"/>
          <c:h val="0.5595"/>
        </c:manualLayout>
      </c:layout>
      <c:radarChart>
        <c:radarStyle val="marker"/>
        <c:varyColors val="0"/>
        <c:ser>
          <c:idx val="1"/>
          <c:order val="0"/>
          <c:tx>
            <c:v>Spider diagram</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multiLvlStrRef>
              <c:f>'Group B'!$B$350:$C$361</c:f>
              <c:multiLvlStrCache/>
            </c:multiLvlStrRef>
          </c:cat>
          <c:val>
            <c:numRef>
              <c:f>'Group B'!$E$350:$E$361</c:f>
              <c:numCache/>
            </c:numRef>
          </c:val>
        </c:ser>
        <c:axId val="54010899"/>
        <c:axId val="16336044"/>
      </c:radarChart>
      <c:catAx>
        <c:axId val="5401089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16336044"/>
        <c:crosses val="autoZero"/>
        <c:auto val="0"/>
        <c:lblOffset val="100"/>
        <c:tickLblSkip val="1"/>
        <c:noMultiLvlLbl val="0"/>
      </c:catAx>
      <c:valAx>
        <c:axId val="16336044"/>
        <c:scaling>
          <c:orientation val="minMax"/>
          <c:max val="100"/>
        </c:scaling>
        <c:axPos val="l"/>
        <c:majorGridlines>
          <c:spPr>
            <a:ln w="12700">
              <a:solidFill>
                <a:srgbClr val="666699"/>
              </a:solidFill>
            </a:ln>
          </c:spPr>
        </c:majorGridlines>
        <c:delete val="0"/>
        <c:numFmt formatCode="General" sourceLinked="1"/>
        <c:majorTickMark val="cross"/>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4010899"/>
        <c:crossesAt val="1"/>
        <c:crossBetween val="between"/>
        <c:dispUnits/>
        <c:majorUnit val="25"/>
      </c:valAx>
      <c:spPr>
        <a:noFill/>
        <a:ln>
          <a:no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2"/>
          <c:y val="0.15175"/>
          <c:w val="0.4275"/>
          <c:h val="0.6475"/>
        </c:manualLayout>
      </c:layout>
      <c:radarChart>
        <c:radarStyle val="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multiLvlStrRef>
              <c:f>'Group C'!$B$93:$C$103</c:f>
              <c:multiLvlStrCache/>
            </c:multiLvlStrRef>
          </c:cat>
          <c:val>
            <c:numRef>
              <c:f>'Group C'!$E$93:$E$103</c:f>
              <c:numCache/>
            </c:numRef>
          </c:val>
        </c:ser>
        <c:axId val="12806669"/>
        <c:axId val="48151158"/>
      </c:radarChart>
      <c:catAx>
        <c:axId val="128066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8151158"/>
        <c:crosses val="autoZero"/>
        <c:auto val="0"/>
        <c:lblOffset val="100"/>
        <c:tickLblSkip val="1"/>
        <c:noMultiLvlLbl val="0"/>
      </c:catAx>
      <c:valAx>
        <c:axId val="48151158"/>
        <c:scaling>
          <c:orientation val="minMax"/>
        </c:scaling>
        <c:axPos val="l"/>
        <c:majorGridlines>
          <c:spPr>
            <a:ln w="3175">
              <a:solidFill>
                <a:srgbClr val="808080"/>
              </a:solidFill>
            </a:ln>
          </c:spPr>
        </c:majorGridlines>
        <c:delete val="0"/>
        <c:numFmt formatCode="0" sourceLinked="0"/>
        <c:majorTickMark val="cross"/>
        <c:minorTickMark val="none"/>
        <c:tickLblPos val="nextTo"/>
        <c:spPr>
          <a:ln w="3175">
            <a:solidFill>
              <a:srgbClr val="808080"/>
            </a:solidFill>
          </a:ln>
        </c:spPr>
        <c:crossAx val="12806669"/>
        <c:crossesAt val="1"/>
        <c:crossBetween val="between"/>
        <c:dispUnits/>
        <c:majorUnit val="20"/>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110</xdr:row>
      <xdr:rowOff>66675</xdr:rowOff>
    </xdr:from>
    <xdr:to>
      <xdr:col>2</xdr:col>
      <xdr:colOff>952500</xdr:colOff>
      <xdr:row>133</xdr:row>
      <xdr:rowOff>9525</xdr:rowOff>
    </xdr:to>
    <xdr:graphicFrame>
      <xdr:nvGraphicFramePr>
        <xdr:cNvPr id="1" name="Диаграмма 11"/>
        <xdr:cNvGraphicFramePr/>
      </xdr:nvGraphicFramePr>
      <xdr:xfrm>
        <a:off x="161925" y="36661725"/>
        <a:ext cx="3867150" cy="426720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1228725</xdr:colOff>
      <xdr:row>110</xdr:row>
      <xdr:rowOff>133350</xdr:rowOff>
    </xdr:from>
    <xdr:to>
      <xdr:col>9</xdr:col>
      <xdr:colOff>285750</xdr:colOff>
      <xdr:row>131</xdr:row>
      <xdr:rowOff>76200</xdr:rowOff>
    </xdr:to>
    <xdr:graphicFrame>
      <xdr:nvGraphicFramePr>
        <xdr:cNvPr id="2" name="Диаграмма 5"/>
        <xdr:cNvGraphicFramePr/>
      </xdr:nvGraphicFramePr>
      <xdr:xfrm>
        <a:off x="4305300" y="36737925"/>
        <a:ext cx="3876675" cy="3876675"/>
      </xdr:xfrm>
      <a:graphic>
        <a:graphicData uri="http://schemas.openxmlformats.org/drawingml/2006/chart">
          <c:chart xmlns:c="http://schemas.openxmlformats.org/drawingml/2006/chart"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380</xdr:row>
      <xdr:rowOff>66675</xdr:rowOff>
    </xdr:from>
    <xdr:to>
      <xdr:col>4</xdr:col>
      <xdr:colOff>428625</xdr:colOff>
      <xdr:row>409</xdr:row>
      <xdr:rowOff>114300</xdr:rowOff>
    </xdr:to>
    <xdr:graphicFrame>
      <xdr:nvGraphicFramePr>
        <xdr:cNvPr id="1" name="Диаграмма 2"/>
        <xdr:cNvGraphicFramePr/>
      </xdr:nvGraphicFramePr>
      <xdr:xfrm>
        <a:off x="219075" y="123901200"/>
        <a:ext cx="6315075" cy="5572125"/>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107</xdr:row>
      <xdr:rowOff>190500</xdr:rowOff>
    </xdr:from>
    <xdr:to>
      <xdr:col>3</xdr:col>
      <xdr:colOff>695325</xdr:colOff>
      <xdr:row>132</xdr:row>
      <xdr:rowOff>171450</xdr:rowOff>
    </xdr:to>
    <xdr:graphicFrame>
      <xdr:nvGraphicFramePr>
        <xdr:cNvPr id="1" name="Диаграмма 3"/>
        <xdr:cNvGraphicFramePr/>
      </xdr:nvGraphicFramePr>
      <xdr:xfrm>
        <a:off x="247650" y="31442025"/>
        <a:ext cx="5705475" cy="474345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21"/>
  <sheetViews>
    <sheetView view="pageLayout" zoomScale="55" zoomScaleNormal="90" zoomScalePageLayoutView="55" workbookViewId="0" topLeftCell="A1">
      <selection activeCell="A2" sqref="A2"/>
    </sheetView>
  </sheetViews>
  <sheetFormatPr defaultColWidth="8.7109375" defaultRowHeight="15"/>
  <cols>
    <col min="1" max="1" width="101.140625" style="0" customWidth="1"/>
    <col min="2" max="2" width="4.00390625" style="0" customWidth="1"/>
    <col min="3" max="3" width="8.7109375" style="0" customWidth="1"/>
    <col min="4" max="4" width="4.7109375" style="0" customWidth="1"/>
  </cols>
  <sheetData>
    <row r="1" ht="44.25" customHeight="1">
      <c r="A1" s="253" t="s">
        <v>1057</v>
      </c>
    </row>
    <row r="2" ht="315.75">
      <c r="A2" s="319" t="s">
        <v>1054</v>
      </c>
    </row>
    <row r="3" ht="13.5" customHeight="1"/>
    <row r="4" ht="19.5" customHeight="1">
      <c r="A4" s="254" t="s">
        <v>1055</v>
      </c>
    </row>
    <row r="5" ht="15">
      <c r="A5" s="250"/>
    </row>
    <row r="6" ht="15">
      <c r="A6" s="219" t="s">
        <v>727</v>
      </c>
    </row>
    <row r="7" ht="15">
      <c r="A7" s="218"/>
    </row>
    <row r="8" ht="30">
      <c r="A8" s="250" t="s">
        <v>1048</v>
      </c>
    </row>
    <row r="9" ht="15">
      <c r="A9" s="218" t="s">
        <v>728</v>
      </c>
    </row>
    <row r="10" ht="30">
      <c r="A10" s="250" t="s">
        <v>1049</v>
      </c>
    </row>
    <row r="11" ht="30">
      <c r="A11" s="250" t="s">
        <v>1050</v>
      </c>
    </row>
    <row r="12" ht="30">
      <c r="A12" s="250" t="s">
        <v>1051</v>
      </c>
    </row>
    <row r="13" ht="45">
      <c r="A13" s="250" t="s">
        <v>1053</v>
      </c>
    </row>
    <row r="14" ht="15">
      <c r="A14" s="218"/>
    </row>
    <row r="15" ht="30">
      <c r="A15" s="218" t="s">
        <v>729</v>
      </c>
    </row>
    <row r="16" ht="15.75">
      <c r="A16" s="220"/>
    </row>
    <row r="17" ht="15">
      <c r="A17" s="219" t="s">
        <v>730</v>
      </c>
    </row>
    <row r="18" spans="1:2" ht="12.75" customHeight="1">
      <c r="A18" s="218"/>
      <c r="B18" s="285"/>
    </row>
    <row r="19" ht="90">
      <c r="A19" s="250" t="s">
        <v>1052</v>
      </c>
    </row>
    <row r="21" spans="1:2" ht="30.75">
      <c r="A21" s="251" t="s">
        <v>1056</v>
      </c>
      <c r="B21" s="252"/>
    </row>
  </sheetData>
  <sheetProtection formatCells="0" formatColumns="0" formatRows="0"/>
  <printOptions/>
  <pageMargins left="0.7874015748031497" right="0.3937007874015748" top="0.7874015748031497" bottom="0.7874015748031497" header="0.5118110236220472" footer="0.31496062992125984"/>
  <pageSetup horizontalDpi="600" verticalDpi="600" orientation="landscape" r:id="rId1"/>
  <headerFooter>
    <oddHeader>&amp;C&amp;"-,полужирный"&amp;10&amp;URaising Knowledge among Students and Teachers on Tailings Safety and its Legislative Review in Ukraine</oddHeader>
    <oddFooter>&amp;L&amp;A&amp;C&amp;P&amp;R&amp;F</oddFooter>
  </headerFooter>
</worksheet>
</file>

<file path=xl/worksheets/sheet2.xml><?xml version="1.0" encoding="utf-8"?>
<worksheet xmlns="http://schemas.openxmlformats.org/spreadsheetml/2006/main" xmlns:r="http://schemas.openxmlformats.org/officeDocument/2006/relationships">
  <dimension ref="A1:J121"/>
  <sheetViews>
    <sheetView view="pageLayout" zoomScale="70" zoomScalePageLayoutView="70" workbookViewId="0" topLeftCell="A1">
      <selection activeCell="C10" sqref="C10"/>
    </sheetView>
  </sheetViews>
  <sheetFormatPr defaultColWidth="11.421875" defaultRowHeight="15"/>
  <cols>
    <col min="1" max="1" width="4.421875" style="41" customWidth="1"/>
    <col min="2" max="2" width="41.7109375" style="2" customWidth="1"/>
    <col min="3" max="3" width="18.7109375" style="2" customWidth="1"/>
    <col min="4" max="4" width="10.7109375" style="2" customWidth="1"/>
    <col min="5" max="5" width="6.7109375" style="42" customWidth="1"/>
    <col min="6" max="7" width="8.28125" style="42" customWidth="1"/>
    <col min="8" max="8" width="6.7109375" style="42" customWidth="1"/>
    <col min="9" max="9" width="12.8515625" style="22" customWidth="1"/>
    <col min="10" max="10" width="14.140625" style="22" customWidth="1"/>
    <col min="11" max="16384" width="11.421875" style="22" customWidth="1"/>
  </cols>
  <sheetData>
    <row r="1" spans="1:10" ht="15.75">
      <c r="A1" s="171"/>
      <c r="B1" s="337" t="s">
        <v>703</v>
      </c>
      <c r="C1" s="337"/>
      <c r="D1" s="337"/>
      <c r="E1" s="337"/>
      <c r="F1" s="337"/>
      <c r="G1" s="337"/>
      <c r="H1" s="337"/>
      <c r="I1" s="337"/>
      <c r="J1" s="337"/>
    </row>
    <row r="2" spans="1:10" ht="18.75" customHeight="1">
      <c r="A2" s="172"/>
      <c r="B2" s="338" t="s">
        <v>951</v>
      </c>
      <c r="C2" s="337"/>
      <c r="D2" s="337"/>
      <c r="E2" s="337"/>
      <c r="F2" s="337"/>
      <c r="G2" s="337"/>
      <c r="H2" s="337"/>
      <c r="I2" s="337"/>
      <c r="J2" s="337"/>
    </row>
    <row r="3" spans="1:10" ht="21.75" customHeight="1" thickBot="1">
      <c r="A3" s="342" t="s">
        <v>952</v>
      </c>
      <c r="B3" s="342"/>
      <c r="C3" s="342"/>
      <c r="D3" s="342"/>
      <c r="E3" s="342"/>
      <c r="F3" s="342"/>
      <c r="G3" s="342"/>
      <c r="H3" s="342"/>
      <c r="I3" s="342"/>
      <c r="J3" s="342"/>
    </row>
    <row r="4" spans="1:10" ht="12.75" customHeight="1" thickBot="1">
      <c r="A4" s="343"/>
      <c r="B4" s="343" t="s">
        <v>706</v>
      </c>
      <c r="C4" s="344" t="s">
        <v>417</v>
      </c>
      <c r="D4" s="339" t="s">
        <v>707</v>
      </c>
      <c r="E4" s="340"/>
      <c r="F4" s="340"/>
      <c r="G4" s="340"/>
      <c r="H4" s="341"/>
      <c r="I4" s="120" t="s">
        <v>9</v>
      </c>
      <c r="J4" s="117" t="s">
        <v>147</v>
      </c>
    </row>
    <row r="5" spans="1:10" ht="57.75" customHeight="1" thickBot="1">
      <c r="A5" s="343"/>
      <c r="B5" s="343"/>
      <c r="C5" s="345"/>
      <c r="D5" s="121" t="s">
        <v>759</v>
      </c>
      <c r="E5" s="121" t="s">
        <v>713</v>
      </c>
      <c r="F5" s="121" t="s">
        <v>714</v>
      </c>
      <c r="G5" s="121" t="s">
        <v>715</v>
      </c>
      <c r="H5" s="121" t="s">
        <v>716</v>
      </c>
      <c r="I5" s="163" t="s">
        <v>717</v>
      </c>
      <c r="J5" s="164" t="s">
        <v>418</v>
      </c>
    </row>
    <row r="6" spans="1:10" s="256" customFormat="1" ht="13.5" thickBot="1">
      <c r="A6" s="255"/>
      <c r="B6" s="320" t="s">
        <v>700</v>
      </c>
      <c r="C6" s="321"/>
      <c r="D6" s="321"/>
      <c r="E6" s="321"/>
      <c r="F6" s="321"/>
      <c r="G6" s="321"/>
      <c r="H6" s="321"/>
      <c r="I6" s="321"/>
      <c r="J6" s="321"/>
    </row>
    <row r="7" spans="1:10" s="256" customFormat="1" ht="26.25" thickBot="1">
      <c r="A7" s="257">
        <v>1</v>
      </c>
      <c r="B7" s="257" t="s">
        <v>446</v>
      </c>
      <c r="C7" s="258" t="s">
        <v>447</v>
      </c>
      <c r="D7" s="259"/>
      <c r="E7" s="260"/>
      <c r="F7" s="261">
        <v>1</v>
      </c>
      <c r="G7" s="261"/>
      <c r="H7" s="262"/>
      <c r="I7" s="263">
        <f>E7*3+F7*2+G7+H7*0</f>
        <v>2</v>
      </c>
      <c r="J7" s="257"/>
    </row>
    <row r="8" spans="1:10" s="256" customFormat="1" ht="26.25" thickBot="1">
      <c r="A8" s="257">
        <v>2</v>
      </c>
      <c r="B8" s="264" t="s">
        <v>771</v>
      </c>
      <c r="C8" s="258" t="s">
        <v>449</v>
      </c>
      <c r="D8" s="259"/>
      <c r="E8" s="260"/>
      <c r="F8" s="261"/>
      <c r="G8" s="261">
        <v>1</v>
      </c>
      <c r="H8" s="262"/>
      <c r="I8" s="263">
        <f aca="true" t="shared" si="0" ref="I8:I15">E8*3+F8*2+G8+H8*0</f>
        <v>1</v>
      </c>
      <c r="J8" s="257"/>
    </row>
    <row r="9" spans="1:10" s="256" customFormat="1" ht="13.5" thickBot="1">
      <c r="A9" s="255"/>
      <c r="B9" s="320" t="s">
        <v>450</v>
      </c>
      <c r="C9" s="321"/>
      <c r="D9" s="321"/>
      <c r="E9" s="321"/>
      <c r="F9" s="321"/>
      <c r="G9" s="321"/>
      <c r="H9" s="321"/>
      <c r="I9" s="321"/>
      <c r="J9" s="321"/>
    </row>
    <row r="10" spans="1:10" s="256" customFormat="1" ht="26.25" thickBot="1">
      <c r="A10" s="257">
        <v>3</v>
      </c>
      <c r="B10" s="264" t="s">
        <v>451</v>
      </c>
      <c r="C10" s="257" t="s">
        <v>457</v>
      </c>
      <c r="D10" s="265"/>
      <c r="E10" s="260"/>
      <c r="F10" s="261">
        <v>1</v>
      </c>
      <c r="G10" s="261"/>
      <c r="H10" s="262"/>
      <c r="I10" s="263">
        <f t="shared" si="0"/>
        <v>2</v>
      </c>
      <c r="J10" s="257"/>
    </row>
    <row r="11" spans="1:10" s="256" customFormat="1" ht="39" customHeight="1" thickBot="1">
      <c r="A11" s="257">
        <v>4</v>
      </c>
      <c r="B11" s="257" t="s">
        <v>452</v>
      </c>
      <c r="C11" s="257" t="s">
        <v>458</v>
      </c>
      <c r="D11" s="265"/>
      <c r="E11" s="260">
        <v>1</v>
      </c>
      <c r="F11" s="261"/>
      <c r="G11" s="261"/>
      <c r="H11" s="262"/>
      <c r="I11" s="263">
        <f t="shared" si="0"/>
        <v>3</v>
      </c>
      <c r="J11" s="257"/>
    </row>
    <row r="12" spans="1:10" s="256" customFormat="1" ht="26.25" thickBot="1">
      <c r="A12" s="257">
        <v>5</v>
      </c>
      <c r="B12" s="264" t="s">
        <v>453</v>
      </c>
      <c r="C12" s="257" t="s">
        <v>457</v>
      </c>
      <c r="D12" s="265"/>
      <c r="E12" s="260">
        <v>1</v>
      </c>
      <c r="F12" s="261"/>
      <c r="G12" s="261"/>
      <c r="H12" s="262"/>
      <c r="I12" s="263">
        <f t="shared" si="0"/>
        <v>3</v>
      </c>
      <c r="J12" s="257"/>
    </row>
    <row r="13" spans="1:10" s="256" customFormat="1" ht="26.25" thickBot="1">
      <c r="A13" s="257">
        <v>6</v>
      </c>
      <c r="B13" s="264" t="s">
        <v>454</v>
      </c>
      <c r="C13" s="257" t="s">
        <v>457</v>
      </c>
      <c r="D13" s="265"/>
      <c r="E13" s="260">
        <v>1</v>
      </c>
      <c r="F13" s="261"/>
      <c r="G13" s="261"/>
      <c r="H13" s="262"/>
      <c r="I13" s="263">
        <f>E13*3+F13*2+G13+H13*0</f>
        <v>3</v>
      </c>
      <c r="J13" s="257"/>
    </row>
    <row r="14" spans="1:10" s="256" customFormat="1" ht="26.25" thickBot="1">
      <c r="A14" s="257">
        <v>7</v>
      </c>
      <c r="B14" s="257" t="s">
        <v>772</v>
      </c>
      <c r="C14" s="266" t="s">
        <v>432</v>
      </c>
      <c r="D14" s="265"/>
      <c r="E14" s="260"/>
      <c r="F14" s="261">
        <v>1</v>
      </c>
      <c r="G14" s="261"/>
      <c r="H14" s="262"/>
      <c r="I14" s="263">
        <f t="shared" si="0"/>
        <v>2</v>
      </c>
      <c r="J14" s="257"/>
    </row>
    <row r="15" spans="1:10" s="256" customFormat="1" ht="26.25" thickBot="1">
      <c r="A15" s="257">
        <v>8</v>
      </c>
      <c r="B15" s="257" t="s">
        <v>455</v>
      </c>
      <c r="C15" s="257" t="s">
        <v>458</v>
      </c>
      <c r="D15" s="265"/>
      <c r="E15" s="260"/>
      <c r="F15" s="261"/>
      <c r="G15" s="261"/>
      <c r="H15" s="262">
        <v>1</v>
      </c>
      <c r="I15" s="263">
        <f t="shared" si="0"/>
        <v>0</v>
      </c>
      <c r="J15" s="257"/>
    </row>
    <row r="16" spans="1:10" s="256" customFormat="1" ht="13.5" thickBot="1">
      <c r="A16" s="255"/>
      <c r="B16" s="320" t="s">
        <v>463</v>
      </c>
      <c r="C16" s="321"/>
      <c r="D16" s="321"/>
      <c r="E16" s="321"/>
      <c r="F16" s="321"/>
      <c r="G16" s="321"/>
      <c r="H16" s="321"/>
      <c r="I16" s="321"/>
      <c r="J16" s="321"/>
    </row>
    <row r="17" spans="1:10" s="256" customFormat="1" ht="27.75" customHeight="1" thickBot="1">
      <c r="A17" s="267">
        <v>9</v>
      </c>
      <c r="B17" s="268" t="s">
        <v>773</v>
      </c>
      <c r="C17" s="266" t="s">
        <v>432</v>
      </c>
      <c r="D17" s="265"/>
      <c r="E17" s="260">
        <v>1</v>
      </c>
      <c r="F17" s="261"/>
      <c r="G17" s="261"/>
      <c r="H17" s="262"/>
      <c r="I17" s="263">
        <f>E17*3+F17*2+G17+H17*0</f>
        <v>3</v>
      </c>
      <c r="J17" s="257"/>
    </row>
    <row r="18" spans="1:10" s="256" customFormat="1" ht="13.5" thickBot="1">
      <c r="A18" s="255"/>
      <c r="B18" s="320" t="s">
        <v>104</v>
      </c>
      <c r="C18" s="321"/>
      <c r="D18" s="321"/>
      <c r="E18" s="321"/>
      <c r="F18" s="321"/>
      <c r="G18" s="321"/>
      <c r="H18" s="321"/>
      <c r="I18" s="321"/>
      <c r="J18" s="321"/>
    </row>
    <row r="19" spans="1:10" s="256" customFormat="1" ht="26.25" thickBot="1">
      <c r="A19" s="257">
        <v>10</v>
      </c>
      <c r="B19" s="269" t="s">
        <v>464</v>
      </c>
      <c r="C19" s="270" t="s">
        <v>458</v>
      </c>
      <c r="D19" s="265"/>
      <c r="E19" s="260">
        <v>1</v>
      </c>
      <c r="F19" s="261"/>
      <c r="G19" s="261"/>
      <c r="H19" s="262"/>
      <c r="I19" s="263">
        <f>E19*3+F19*2+G19+H19*0</f>
        <v>3</v>
      </c>
      <c r="J19" s="266"/>
    </row>
    <row r="20" spans="1:10" s="256" customFormat="1" ht="26.25" thickBot="1">
      <c r="A20" s="257">
        <v>11</v>
      </c>
      <c r="B20" s="264" t="s">
        <v>774</v>
      </c>
      <c r="C20" s="258" t="s">
        <v>465</v>
      </c>
      <c r="D20" s="265"/>
      <c r="E20" s="260">
        <v>1</v>
      </c>
      <c r="F20" s="261"/>
      <c r="G20" s="261"/>
      <c r="H20" s="262"/>
      <c r="I20" s="263">
        <f aca="true" t="shared" si="1" ref="I20:I38">E20*3+F20*2+G20+H20*0</f>
        <v>3</v>
      </c>
      <c r="J20" s="257"/>
    </row>
    <row r="21" spans="1:10" s="256" customFormat="1" ht="26.25" thickBot="1">
      <c r="A21" s="257">
        <v>12</v>
      </c>
      <c r="B21" s="264" t="s">
        <v>798</v>
      </c>
      <c r="C21" s="258" t="s">
        <v>466</v>
      </c>
      <c r="D21" s="265"/>
      <c r="E21" s="260">
        <v>1</v>
      </c>
      <c r="F21" s="261"/>
      <c r="G21" s="261"/>
      <c r="H21" s="262"/>
      <c r="I21" s="263">
        <f t="shared" si="1"/>
        <v>3</v>
      </c>
      <c r="J21" s="257"/>
    </row>
    <row r="22" spans="1:10" s="256" customFormat="1" ht="26.25" thickBot="1">
      <c r="A22" s="257">
        <v>13</v>
      </c>
      <c r="B22" s="264" t="s">
        <v>467</v>
      </c>
      <c r="C22" s="258" t="s">
        <v>220</v>
      </c>
      <c r="D22" s="265"/>
      <c r="E22" s="260"/>
      <c r="F22" s="261">
        <v>1</v>
      </c>
      <c r="G22" s="261"/>
      <c r="H22" s="262"/>
      <c r="I22" s="263">
        <f t="shared" si="1"/>
        <v>2</v>
      </c>
      <c r="J22" s="257"/>
    </row>
    <row r="23" spans="1:10" s="256" customFormat="1" ht="26.25" thickBot="1">
      <c r="A23" s="257">
        <v>14</v>
      </c>
      <c r="B23" s="264" t="s">
        <v>775</v>
      </c>
      <c r="C23" s="258" t="s">
        <v>468</v>
      </c>
      <c r="D23" s="265"/>
      <c r="E23" s="260"/>
      <c r="F23" s="261"/>
      <c r="G23" s="261"/>
      <c r="H23" s="262">
        <v>1</v>
      </c>
      <c r="I23" s="263">
        <f t="shared" si="1"/>
        <v>0</v>
      </c>
      <c r="J23" s="257"/>
    </row>
    <row r="24" spans="1:10" s="256" customFormat="1" ht="13.5" thickBot="1">
      <c r="A24" s="255"/>
      <c r="B24" s="320" t="s">
        <v>471</v>
      </c>
      <c r="C24" s="321"/>
      <c r="D24" s="321"/>
      <c r="E24" s="321"/>
      <c r="F24" s="321"/>
      <c r="G24" s="321"/>
      <c r="H24" s="321"/>
      <c r="I24" s="321"/>
      <c r="J24" s="321"/>
    </row>
    <row r="25" spans="1:10" s="256" customFormat="1" ht="26.25" thickBot="1">
      <c r="A25" s="257">
        <v>15</v>
      </c>
      <c r="B25" s="269" t="s">
        <v>776</v>
      </c>
      <c r="C25" s="266" t="s">
        <v>224</v>
      </c>
      <c r="D25" s="265"/>
      <c r="E25" s="260">
        <v>1</v>
      </c>
      <c r="F25" s="261"/>
      <c r="G25" s="261"/>
      <c r="H25" s="262"/>
      <c r="I25" s="263">
        <f t="shared" si="1"/>
        <v>3</v>
      </c>
      <c r="J25" s="266"/>
    </row>
    <row r="26" spans="1:10" s="256" customFormat="1" ht="39" thickBot="1">
      <c r="A26" s="271" t="s">
        <v>709</v>
      </c>
      <c r="B26" s="257" t="s">
        <v>777</v>
      </c>
      <c r="C26" s="257" t="s">
        <v>224</v>
      </c>
      <c r="D26" s="265"/>
      <c r="E26" s="260">
        <v>1</v>
      </c>
      <c r="F26" s="261"/>
      <c r="G26" s="261"/>
      <c r="H26" s="262"/>
      <c r="I26" s="263">
        <f t="shared" si="1"/>
        <v>3</v>
      </c>
      <c r="J26" s="257"/>
    </row>
    <row r="27" spans="1:10" s="256" customFormat="1" ht="39" thickBot="1">
      <c r="A27" s="271">
        <v>17</v>
      </c>
      <c r="B27" s="257" t="s">
        <v>778</v>
      </c>
      <c r="C27" s="257" t="s">
        <v>224</v>
      </c>
      <c r="D27" s="265"/>
      <c r="E27" s="260"/>
      <c r="F27" s="261"/>
      <c r="G27" s="261">
        <v>1</v>
      </c>
      <c r="H27" s="262"/>
      <c r="I27" s="263">
        <f t="shared" si="1"/>
        <v>1</v>
      </c>
      <c r="J27" s="257"/>
    </row>
    <row r="28" spans="1:10" s="256" customFormat="1" ht="13.5" thickBot="1">
      <c r="A28" s="257">
        <v>18</v>
      </c>
      <c r="B28" s="272" t="s">
        <v>732</v>
      </c>
      <c r="C28" s="257" t="s">
        <v>224</v>
      </c>
      <c r="D28" s="265"/>
      <c r="E28" s="260">
        <v>1</v>
      </c>
      <c r="F28" s="261"/>
      <c r="G28" s="261"/>
      <c r="H28" s="262"/>
      <c r="I28" s="263">
        <f t="shared" si="1"/>
        <v>3</v>
      </c>
      <c r="J28" s="257"/>
    </row>
    <row r="29" spans="1:10" s="256" customFormat="1" ht="13.5" thickBot="1">
      <c r="A29" s="255"/>
      <c r="B29" s="320" t="s">
        <v>108</v>
      </c>
      <c r="C29" s="321"/>
      <c r="D29" s="321"/>
      <c r="E29" s="321"/>
      <c r="F29" s="321"/>
      <c r="G29" s="321"/>
      <c r="H29" s="321"/>
      <c r="I29" s="321"/>
      <c r="J29" s="321"/>
    </row>
    <row r="30" spans="1:10" s="256" customFormat="1" ht="26.25" thickBot="1">
      <c r="A30" s="257">
        <v>19</v>
      </c>
      <c r="B30" s="269" t="s">
        <v>472</v>
      </c>
      <c r="C30" s="270" t="s">
        <v>456</v>
      </c>
      <c r="D30" s="265"/>
      <c r="E30" s="260">
        <v>1</v>
      </c>
      <c r="F30" s="261"/>
      <c r="G30" s="261"/>
      <c r="H30" s="262"/>
      <c r="I30" s="263">
        <f t="shared" si="1"/>
        <v>3</v>
      </c>
      <c r="J30" s="266"/>
    </row>
    <row r="31" spans="1:10" s="273" customFormat="1" ht="26.25" thickBot="1">
      <c r="A31" s="257">
        <v>20</v>
      </c>
      <c r="B31" s="266" t="s">
        <v>779</v>
      </c>
      <c r="C31" s="270" t="s">
        <v>456</v>
      </c>
      <c r="D31" s="265"/>
      <c r="E31" s="260">
        <v>1</v>
      </c>
      <c r="F31" s="261"/>
      <c r="G31" s="261"/>
      <c r="H31" s="262"/>
      <c r="I31" s="263">
        <f t="shared" si="1"/>
        <v>3</v>
      </c>
      <c r="J31" s="266"/>
    </row>
    <row r="32" spans="1:10" s="273" customFormat="1" ht="15" customHeight="1" thickBot="1">
      <c r="A32" s="257">
        <v>21</v>
      </c>
      <c r="B32" s="257" t="s">
        <v>474</v>
      </c>
      <c r="C32" s="258" t="s">
        <v>456</v>
      </c>
      <c r="D32" s="265"/>
      <c r="E32" s="260">
        <v>1</v>
      </c>
      <c r="F32" s="261"/>
      <c r="G32" s="261"/>
      <c r="H32" s="262"/>
      <c r="I32" s="263">
        <f t="shared" si="1"/>
        <v>3</v>
      </c>
      <c r="J32" s="257"/>
    </row>
    <row r="33" spans="1:10" s="273" customFormat="1" ht="26.25" thickBot="1">
      <c r="A33" s="257">
        <v>22</v>
      </c>
      <c r="B33" s="269" t="s">
        <v>757</v>
      </c>
      <c r="C33" s="258" t="s">
        <v>456</v>
      </c>
      <c r="D33" s="265"/>
      <c r="E33" s="260"/>
      <c r="F33" s="261">
        <v>1</v>
      </c>
      <c r="G33" s="261"/>
      <c r="H33" s="262"/>
      <c r="I33" s="263">
        <f t="shared" si="1"/>
        <v>2</v>
      </c>
      <c r="J33" s="257"/>
    </row>
    <row r="34" spans="1:10" s="273" customFormat="1" ht="26.25" thickBot="1">
      <c r="A34" s="257">
        <v>23</v>
      </c>
      <c r="B34" s="264" t="s">
        <v>758</v>
      </c>
      <c r="C34" s="266" t="s">
        <v>432</v>
      </c>
      <c r="D34" s="265"/>
      <c r="E34" s="260"/>
      <c r="F34" s="261">
        <v>1</v>
      </c>
      <c r="G34" s="261"/>
      <c r="H34" s="262"/>
      <c r="I34" s="263">
        <f t="shared" si="1"/>
        <v>2</v>
      </c>
      <c r="J34" s="257"/>
    </row>
    <row r="35" spans="1:10" s="273" customFormat="1" ht="26.25" thickBot="1">
      <c r="A35" s="257">
        <v>24</v>
      </c>
      <c r="B35" s="264" t="s">
        <v>733</v>
      </c>
      <c r="C35" s="266" t="s">
        <v>432</v>
      </c>
      <c r="D35" s="265"/>
      <c r="E35" s="260"/>
      <c r="F35" s="261"/>
      <c r="G35" s="261"/>
      <c r="H35" s="262">
        <v>1</v>
      </c>
      <c r="I35" s="263">
        <f t="shared" si="1"/>
        <v>0</v>
      </c>
      <c r="J35" s="257"/>
    </row>
    <row r="36" spans="1:10" s="256" customFormat="1" ht="16.5" customHeight="1" thickBot="1">
      <c r="A36" s="255"/>
      <c r="B36" s="320" t="s">
        <v>476</v>
      </c>
      <c r="C36" s="321"/>
      <c r="D36" s="321"/>
      <c r="E36" s="321"/>
      <c r="F36" s="321"/>
      <c r="G36" s="321"/>
      <c r="H36" s="321"/>
      <c r="I36" s="321"/>
      <c r="J36" s="321"/>
    </row>
    <row r="37" spans="1:10" s="256" customFormat="1" ht="13.5" thickBot="1">
      <c r="A37" s="257">
        <v>25</v>
      </c>
      <c r="B37" s="269" t="s">
        <v>477</v>
      </c>
      <c r="C37" s="266" t="s">
        <v>432</v>
      </c>
      <c r="D37" s="265"/>
      <c r="E37" s="260">
        <v>1</v>
      </c>
      <c r="F37" s="261"/>
      <c r="G37" s="261"/>
      <c r="H37" s="262"/>
      <c r="I37" s="263">
        <f t="shared" si="1"/>
        <v>3</v>
      </c>
      <c r="J37" s="266"/>
    </row>
    <row r="38" spans="1:10" s="256" customFormat="1" ht="26.25" thickBot="1">
      <c r="A38" s="257">
        <v>26</v>
      </c>
      <c r="B38" s="257" t="s">
        <v>780</v>
      </c>
      <c r="C38" s="266" t="s">
        <v>432</v>
      </c>
      <c r="D38" s="265"/>
      <c r="E38" s="260">
        <v>1</v>
      </c>
      <c r="F38" s="261"/>
      <c r="G38" s="261"/>
      <c r="H38" s="262"/>
      <c r="I38" s="269">
        <f t="shared" si="1"/>
        <v>3</v>
      </c>
      <c r="J38" s="257"/>
    </row>
    <row r="39" spans="1:10" s="274" customFormat="1" ht="36.75" customHeight="1" thickBot="1">
      <c r="A39" s="336" t="s">
        <v>781</v>
      </c>
      <c r="B39" s="336"/>
      <c r="C39" s="336"/>
      <c r="D39" s="336"/>
      <c r="E39" s="336"/>
      <c r="F39" s="336"/>
      <c r="G39" s="336"/>
      <c r="H39" s="336"/>
      <c r="I39" s="336"/>
      <c r="J39" s="336"/>
    </row>
    <row r="40" spans="1:10" s="256" customFormat="1" ht="12.75" customHeight="1" thickBot="1">
      <c r="A40" s="326"/>
      <c r="B40" s="326" t="s">
        <v>706</v>
      </c>
      <c r="C40" s="324" t="s">
        <v>417</v>
      </c>
      <c r="D40" s="331" t="s">
        <v>707</v>
      </c>
      <c r="E40" s="332"/>
      <c r="F40" s="332"/>
      <c r="G40" s="332"/>
      <c r="H40" s="333"/>
      <c r="I40" s="275" t="s">
        <v>9</v>
      </c>
      <c r="J40" s="275" t="s">
        <v>147</v>
      </c>
    </row>
    <row r="41" spans="1:10" s="256" customFormat="1" ht="51.75" thickBot="1">
      <c r="A41" s="327"/>
      <c r="B41" s="327"/>
      <c r="C41" s="325"/>
      <c r="D41" s="276" t="s">
        <v>759</v>
      </c>
      <c r="E41" s="276" t="s">
        <v>713</v>
      </c>
      <c r="F41" s="276" t="s">
        <v>714</v>
      </c>
      <c r="G41" s="276" t="s">
        <v>715</v>
      </c>
      <c r="H41" s="276" t="s">
        <v>716</v>
      </c>
      <c r="I41" s="277" t="s">
        <v>717</v>
      </c>
      <c r="J41" s="278" t="s">
        <v>418</v>
      </c>
    </row>
    <row r="42" spans="1:10" s="256" customFormat="1" ht="18.75" customHeight="1" thickBot="1">
      <c r="A42" s="279"/>
      <c r="B42" s="321" t="s">
        <v>734</v>
      </c>
      <c r="C42" s="321"/>
      <c r="D42" s="321"/>
      <c r="E42" s="321"/>
      <c r="F42" s="321"/>
      <c r="G42" s="321"/>
      <c r="H42" s="321"/>
      <c r="I42" s="321"/>
      <c r="J42" s="321"/>
    </row>
    <row r="43" spans="1:10" s="256" customFormat="1" ht="26.25" thickBot="1">
      <c r="A43" s="266">
        <v>1</v>
      </c>
      <c r="B43" s="266" t="s">
        <v>782</v>
      </c>
      <c r="C43" s="280" t="s">
        <v>661</v>
      </c>
      <c r="D43" s="265"/>
      <c r="E43" s="260">
        <v>1</v>
      </c>
      <c r="F43" s="261"/>
      <c r="G43" s="261"/>
      <c r="H43" s="262"/>
      <c r="I43" s="281">
        <f>E43*3+F43*2+G43+H43*0</f>
        <v>3</v>
      </c>
      <c r="J43" s="281"/>
    </row>
    <row r="44" spans="1:10" s="256" customFormat="1" ht="39" thickBot="1">
      <c r="A44" s="257">
        <v>2</v>
      </c>
      <c r="B44" s="257" t="s">
        <v>783</v>
      </c>
      <c r="C44" s="280" t="s">
        <v>662</v>
      </c>
      <c r="D44" s="265"/>
      <c r="E44" s="260">
        <v>1</v>
      </c>
      <c r="F44" s="261"/>
      <c r="G44" s="261"/>
      <c r="H44" s="262"/>
      <c r="I44" s="281">
        <f aca="true" t="shared" si="2" ref="I44:I70">E44*3+F44*2+G44+H44*0</f>
        <v>3</v>
      </c>
      <c r="J44" s="281"/>
    </row>
    <row r="45" spans="1:10" s="256" customFormat="1" ht="39" thickBot="1">
      <c r="A45" s="257">
        <v>3</v>
      </c>
      <c r="B45" s="257" t="s">
        <v>149</v>
      </c>
      <c r="C45" s="280" t="s">
        <v>664</v>
      </c>
      <c r="D45" s="265"/>
      <c r="E45" s="260">
        <v>1</v>
      </c>
      <c r="F45" s="261"/>
      <c r="G45" s="261"/>
      <c r="H45" s="262"/>
      <c r="I45" s="281">
        <f t="shared" si="2"/>
        <v>3</v>
      </c>
      <c r="J45" s="281"/>
    </row>
    <row r="46" spans="1:10" s="256" customFormat="1" ht="51.75" thickBot="1">
      <c r="A46" s="257">
        <v>4</v>
      </c>
      <c r="B46" s="257" t="s">
        <v>425</v>
      </c>
      <c r="C46" s="280" t="s">
        <v>663</v>
      </c>
      <c r="D46" s="265"/>
      <c r="E46" s="260">
        <v>1</v>
      </c>
      <c r="F46" s="261"/>
      <c r="G46" s="261"/>
      <c r="H46" s="262"/>
      <c r="I46" s="281">
        <f t="shared" si="2"/>
        <v>3</v>
      </c>
      <c r="J46" s="281"/>
    </row>
    <row r="47" spans="1:10" s="256" customFormat="1" ht="39" thickBot="1">
      <c r="A47" s="257">
        <v>5</v>
      </c>
      <c r="B47" s="257" t="s">
        <v>426</v>
      </c>
      <c r="C47" s="280" t="s">
        <v>665</v>
      </c>
      <c r="D47" s="265"/>
      <c r="E47" s="260"/>
      <c r="F47" s="261">
        <v>1</v>
      </c>
      <c r="G47" s="261"/>
      <c r="H47" s="262"/>
      <c r="I47" s="281">
        <f t="shared" si="2"/>
        <v>2</v>
      </c>
      <c r="J47" s="281"/>
    </row>
    <row r="48" spans="1:10" s="256" customFormat="1" ht="39" thickBot="1">
      <c r="A48" s="266">
        <v>6</v>
      </c>
      <c r="B48" s="257" t="s">
        <v>427</v>
      </c>
      <c r="C48" s="258" t="s">
        <v>666</v>
      </c>
      <c r="D48" s="265"/>
      <c r="E48" s="260">
        <v>1</v>
      </c>
      <c r="F48" s="261"/>
      <c r="G48" s="261"/>
      <c r="H48" s="262"/>
      <c r="I48" s="281">
        <f t="shared" si="2"/>
        <v>3</v>
      </c>
      <c r="J48" s="281"/>
    </row>
    <row r="49" spans="1:10" s="256" customFormat="1" ht="51.75" thickBot="1">
      <c r="A49" s="266">
        <v>7</v>
      </c>
      <c r="B49" s="257" t="s">
        <v>784</v>
      </c>
      <c r="C49" s="280" t="s">
        <v>667</v>
      </c>
      <c r="D49" s="265"/>
      <c r="E49" s="260">
        <v>1</v>
      </c>
      <c r="F49" s="261"/>
      <c r="G49" s="261"/>
      <c r="H49" s="262"/>
      <c r="I49" s="281">
        <f t="shared" si="2"/>
        <v>3</v>
      </c>
      <c r="J49" s="281"/>
    </row>
    <row r="50" spans="1:10" s="256" customFormat="1" ht="39" thickBot="1">
      <c r="A50" s="266">
        <v>8</v>
      </c>
      <c r="B50" s="257" t="s">
        <v>785</v>
      </c>
      <c r="C50" s="280" t="s">
        <v>668</v>
      </c>
      <c r="D50" s="265"/>
      <c r="E50" s="260"/>
      <c r="F50" s="261"/>
      <c r="G50" s="261">
        <v>1</v>
      </c>
      <c r="H50" s="262"/>
      <c r="I50" s="281">
        <f t="shared" si="2"/>
        <v>1</v>
      </c>
      <c r="J50" s="281"/>
    </row>
    <row r="51" spans="1:10" s="256" customFormat="1" ht="39" thickBot="1">
      <c r="A51" s="266">
        <v>9</v>
      </c>
      <c r="B51" s="257" t="s">
        <v>428</v>
      </c>
      <c r="C51" s="280" t="s">
        <v>170</v>
      </c>
      <c r="D51" s="265"/>
      <c r="E51" s="260"/>
      <c r="F51" s="261"/>
      <c r="G51" s="261">
        <v>1</v>
      </c>
      <c r="H51" s="262"/>
      <c r="I51" s="281">
        <f t="shared" si="2"/>
        <v>1</v>
      </c>
      <c r="J51" s="281"/>
    </row>
    <row r="52" spans="1:10" s="256" customFormat="1" ht="26.25" thickBot="1">
      <c r="A52" s="266">
        <v>10</v>
      </c>
      <c r="B52" s="257" t="s">
        <v>150</v>
      </c>
      <c r="C52" s="280" t="s">
        <v>669</v>
      </c>
      <c r="D52" s="265"/>
      <c r="E52" s="260"/>
      <c r="F52" s="261"/>
      <c r="G52" s="261"/>
      <c r="H52" s="262">
        <v>1</v>
      </c>
      <c r="I52" s="281">
        <f t="shared" si="2"/>
        <v>0</v>
      </c>
      <c r="J52" s="281"/>
    </row>
    <row r="53" spans="1:10" s="256" customFormat="1" ht="51.75" thickBot="1">
      <c r="A53" s="266">
        <v>11</v>
      </c>
      <c r="B53" s="257" t="s">
        <v>429</v>
      </c>
      <c r="C53" s="280" t="s">
        <v>670</v>
      </c>
      <c r="D53" s="265"/>
      <c r="E53" s="260"/>
      <c r="F53" s="261"/>
      <c r="G53" s="261">
        <v>1</v>
      </c>
      <c r="H53" s="262"/>
      <c r="I53" s="281">
        <f>E53*3+F53*2+G53+H53*0</f>
        <v>1</v>
      </c>
      <c r="J53" s="281"/>
    </row>
    <row r="54" spans="1:10" s="256" customFormat="1" ht="51.75" thickBot="1">
      <c r="A54" s="257">
        <v>12</v>
      </c>
      <c r="B54" s="257" t="s">
        <v>430</v>
      </c>
      <c r="C54" s="280" t="s">
        <v>670</v>
      </c>
      <c r="D54" s="265"/>
      <c r="E54" s="260">
        <v>1</v>
      </c>
      <c r="F54" s="261"/>
      <c r="G54" s="261"/>
      <c r="H54" s="262"/>
      <c r="I54" s="281">
        <f t="shared" si="2"/>
        <v>3</v>
      </c>
      <c r="J54" s="281"/>
    </row>
    <row r="55" spans="1:10" s="256" customFormat="1" ht="39" thickBot="1">
      <c r="A55" s="257">
        <v>13</v>
      </c>
      <c r="B55" s="257" t="s">
        <v>431</v>
      </c>
      <c r="C55" s="280" t="s">
        <v>671</v>
      </c>
      <c r="D55" s="265"/>
      <c r="E55" s="260">
        <v>1</v>
      </c>
      <c r="F55" s="261"/>
      <c r="G55" s="261"/>
      <c r="H55" s="262"/>
      <c r="I55" s="281">
        <f t="shared" si="2"/>
        <v>3</v>
      </c>
      <c r="J55" s="281"/>
    </row>
    <row r="56" spans="1:10" s="256" customFormat="1" ht="39" thickBot="1">
      <c r="A56" s="257">
        <v>14</v>
      </c>
      <c r="B56" s="257" t="s">
        <v>151</v>
      </c>
      <c r="C56" s="280" t="s">
        <v>432</v>
      </c>
      <c r="D56" s="265"/>
      <c r="E56" s="260"/>
      <c r="F56" s="261"/>
      <c r="G56" s="261">
        <v>1</v>
      </c>
      <c r="H56" s="262"/>
      <c r="I56" s="281">
        <f t="shared" si="2"/>
        <v>1</v>
      </c>
      <c r="J56" s="281"/>
    </row>
    <row r="57" spans="1:10" s="256" customFormat="1" ht="39" thickBot="1">
      <c r="A57" s="257">
        <v>15</v>
      </c>
      <c r="B57" s="257" t="s">
        <v>786</v>
      </c>
      <c r="C57" s="280" t="s">
        <v>672</v>
      </c>
      <c r="D57" s="265"/>
      <c r="E57" s="260">
        <v>1</v>
      </c>
      <c r="F57" s="261"/>
      <c r="G57" s="261"/>
      <c r="H57" s="262"/>
      <c r="I57" s="281">
        <f t="shared" si="2"/>
        <v>3</v>
      </c>
      <c r="J57" s="281"/>
    </row>
    <row r="58" spans="1:10" s="256" customFormat="1" ht="26.25" thickBot="1">
      <c r="A58" s="271">
        <v>16</v>
      </c>
      <c r="B58" s="257" t="s">
        <v>766</v>
      </c>
      <c r="C58" s="280" t="s">
        <v>432</v>
      </c>
      <c r="D58" s="265"/>
      <c r="E58" s="260">
        <v>1</v>
      </c>
      <c r="F58" s="261"/>
      <c r="G58" s="261"/>
      <c r="H58" s="262"/>
      <c r="I58" s="281">
        <f t="shared" si="2"/>
        <v>3</v>
      </c>
      <c r="J58" s="281"/>
    </row>
    <row r="59" spans="1:10" s="256" customFormat="1" ht="16.5" customHeight="1" thickBot="1">
      <c r="A59" s="334" t="s">
        <v>152</v>
      </c>
      <c r="B59" s="334"/>
      <c r="C59" s="334"/>
      <c r="D59" s="334"/>
      <c r="E59" s="334"/>
      <c r="F59" s="334"/>
      <c r="G59" s="334"/>
      <c r="H59" s="334"/>
      <c r="I59" s="334"/>
      <c r="J59" s="335"/>
    </row>
    <row r="60" spans="1:10" s="256" customFormat="1" ht="39" thickBot="1">
      <c r="A60" s="266">
        <v>17</v>
      </c>
      <c r="B60" s="266" t="s">
        <v>153</v>
      </c>
      <c r="C60" s="280" t="s">
        <v>154</v>
      </c>
      <c r="D60" s="265"/>
      <c r="E60" s="260">
        <v>1</v>
      </c>
      <c r="F60" s="261"/>
      <c r="G60" s="261"/>
      <c r="H60" s="262"/>
      <c r="I60" s="281">
        <f t="shared" si="2"/>
        <v>3</v>
      </c>
      <c r="J60" s="281"/>
    </row>
    <row r="61" spans="1:10" s="256" customFormat="1" ht="39" thickBot="1">
      <c r="A61" s="257">
        <v>18</v>
      </c>
      <c r="B61" s="257" t="s">
        <v>433</v>
      </c>
      <c r="C61" s="280" t="s">
        <v>432</v>
      </c>
      <c r="D61" s="265"/>
      <c r="E61" s="260">
        <v>1</v>
      </c>
      <c r="F61" s="261"/>
      <c r="G61" s="261"/>
      <c r="H61" s="262"/>
      <c r="I61" s="281">
        <f t="shared" si="2"/>
        <v>3</v>
      </c>
      <c r="J61" s="281"/>
    </row>
    <row r="62" spans="1:10" s="256" customFormat="1" ht="26.25" thickBot="1">
      <c r="A62" s="257">
        <v>19</v>
      </c>
      <c r="B62" s="257" t="s">
        <v>155</v>
      </c>
      <c r="C62" s="280" t="s">
        <v>156</v>
      </c>
      <c r="D62" s="265"/>
      <c r="E62" s="260"/>
      <c r="F62" s="261">
        <v>1</v>
      </c>
      <c r="G62" s="261"/>
      <c r="H62" s="262"/>
      <c r="I62" s="281">
        <f t="shared" si="2"/>
        <v>2</v>
      </c>
      <c r="J62" s="281"/>
    </row>
    <row r="63" spans="1:10" s="256" customFormat="1" ht="26.25" thickBot="1">
      <c r="A63" s="257">
        <v>20</v>
      </c>
      <c r="B63" s="257" t="s">
        <v>157</v>
      </c>
      <c r="C63" s="280" t="s">
        <v>158</v>
      </c>
      <c r="D63" s="265"/>
      <c r="E63" s="260">
        <v>1</v>
      </c>
      <c r="F63" s="261"/>
      <c r="G63" s="261"/>
      <c r="H63" s="262"/>
      <c r="I63" s="281">
        <f t="shared" si="2"/>
        <v>3</v>
      </c>
      <c r="J63" s="281"/>
    </row>
    <row r="64" spans="1:10" s="256" customFormat="1" ht="26.25" thickBot="1">
      <c r="A64" s="257">
        <v>21</v>
      </c>
      <c r="B64" s="257" t="s">
        <v>434</v>
      </c>
      <c r="C64" s="280" t="s">
        <v>432</v>
      </c>
      <c r="D64" s="265"/>
      <c r="E64" s="260"/>
      <c r="F64" s="261"/>
      <c r="G64" s="261">
        <v>1</v>
      </c>
      <c r="H64" s="262"/>
      <c r="I64" s="281">
        <f t="shared" si="2"/>
        <v>1</v>
      </c>
      <c r="J64" s="281"/>
    </row>
    <row r="65" spans="1:10" s="256" customFormat="1" ht="39" thickBot="1">
      <c r="A65" s="266">
        <v>22</v>
      </c>
      <c r="B65" s="257" t="s">
        <v>435</v>
      </c>
      <c r="C65" s="280" t="s">
        <v>432</v>
      </c>
      <c r="D65" s="265"/>
      <c r="E65" s="260">
        <v>1</v>
      </c>
      <c r="F65" s="261"/>
      <c r="G65" s="261"/>
      <c r="H65" s="262"/>
      <c r="I65" s="281">
        <f t="shared" si="2"/>
        <v>3</v>
      </c>
      <c r="J65" s="281"/>
    </row>
    <row r="66" spans="1:10" s="256" customFormat="1" ht="39" thickBot="1">
      <c r="A66" s="257">
        <v>23</v>
      </c>
      <c r="B66" s="257" t="s">
        <v>787</v>
      </c>
      <c r="C66" s="280" t="s">
        <v>673</v>
      </c>
      <c r="D66" s="265"/>
      <c r="E66" s="260"/>
      <c r="F66" s="261"/>
      <c r="G66" s="261"/>
      <c r="H66" s="262">
        <v>1</v>
      </c>
      <c r="I66" s="281">
        <f t="shared" si="2"/>
        <v>0</v>
      </c>
      <c r="J66" s="281"/>
    </row>
    <row r="67" spans="1:10" s="256" customFormat="1" ht="64.5" thickBot="1">
      <c r="A67" s="257">
        <v>24</v>
      </c>
      <c r="B67" s="257" t="s">
        <v>788</v>
      </c>
      <c r="C67" s="280" t="s">
        <v>432</v>
      </c>
      <c r="D67" s="265"/>
      <c r="E67" s="260"/>
      <c r="F67" s="261">
        <v>1</v>
      </c>
      <c r="G67" s="261"/>
      <c r="H67" s="262"/>
      <c r="I67" s="281">
        <f t="shared" si="2"/>
        <v>2</v>
      </c>
      <c r="J67" s="281"/>
    </row>
    <row r="68" spans="1:10" s="256" customFormat="1" ht="16.5" customHeight="1" thickBot="1">
      <c r="A68" s="257">
        <v>25</v>
      </c>
      <c r="B68" s="257" t="s">
        <v>436</v>
      </c>
      <c r="C68" s="280" t="s">
        <v>674</v>
      </c>
      <c r="D68" s="265"/>
      <c r="E68" s="260">
        <v>1</v>
      </c>
      <c r="F68" s="261"/>
      <c r="G68" s="261"/>
      <c r="H68" s="262"/>
      <c r="I68" s="281">
        <f t="shared" si="2"/>
        <v>3</v>
      </c>
      <c r="J68" s="281"/>
    </row>
    <row r="69" spans="1:10" s="256" customFormat="1" ht="39" thickBot="1">
      <c r="A69" s="257">
        <v>26</v>
      </c>
      <c r="B69" s="257" t="s">
        <v>789</v>
      </c>
      <c r="C69" s="280" t="s">
        <v>675</v>
      </c>
      <c r="D69" s="265"/>
      <c r="E69" s="260">
        <v>1</v>
      </c>
      <c r="F69" s="261"/>
      <c r="G69" s="261"/>
      <c r="H69" s="262"/>
      <c r="I69" s="281">
        <f t="shared" si="2"/>
        <v>3</v>
      </c>
      <c r="J69" s="281"/>
    </row>
    <row r="70" spans="1:10" s="256" customFormat="1" ht="39" thickBot="1">
      <c r="A70" s="257">
        <v>27</v>
      </c>
      <c r="B70" s="257" t="s">
        <v>437</v>
      </c>
      <c r="C70" s="280" t="s">
        <v>676</v>
      </c>
      <c r="D70" s="265"/>
      <c r="E70" s="260">
        <v>1</v>
      </c>
      <c r="F70" s="261"/>
      <c r="G70" s="261"/>
      <c r="H70" s="262"/>
      <c r="I70" s="281">
        <f t="shared" si="2"/>
        <v>3</v>
      </c>
      <c r="J70" s="281"/>
    </row>
    <row r="71" spans="1:10" s="256" customFormat="1" ht="15.75" customHeight="1" thickBot="1">
      <c r="A71" s="334" t="s">
        <v>159</v>
      </c>
      <c r="B71" s="334"/>
      <c r="C71" s="334"/>
      <c r="D71" s="334"/>
      <c r="E71" s="334"/>
      <c r="F71" s="334"/>
      <c r="G71" s="334"/>
      <c r="H71" s="334"/>
      <c r="I71" s="334"/>
      <c r="J71" s="335"/>
    </row>
    <row r="72" spans="1:10" s="256" customFormat="1" ht="26.25" thickBot="1">
      <c r="A72" s="266">
        <v>28</v>
      </c>
      <c r="B72" s="258" t="s">
        <v>790</v>
      </c>
      <c r="C72" s="266" t="s">
        <v>677</v>
      </c>
      <c r="D72" s="265"/>
      <c r="E72" s="260">
        <v>1</v>
      </c>
      <c r="F72" s="261"/>
      <c r="G72" s="261"/>
      <c r="H72" s="262"/>
      <c r="I72" s="281">
        <f>E72*3+F72*2+G72+H72*0</f>
        <v>3</v>
      </c>
      <c r="J72" s="281"/>
    </row>
    <row r="73" spans="1:10" s="256" customFormat="1" ht="64.5" thickBot="1">
      <c r="A73" s="257">
        <v>29</v>
      </c>
      <c r="B73" s="258" t="s">
        <v>791</v>
      </c>
      <c r="C73" s="266" t="s">
        <v>160</v>
      </c>
      <c r="D73" s="265"/>
      <c r="E73" s="260"/>
      <c r="F73" s="261">
        <v>1</v>
      </c>
      <c r="G73" s="261"/>
      <c r="H73" s="262"/>
      <c r="I73" s="281">
        <f>E73*3+F73*2+G73+H73*0</f>
        <v>2</v>
      </c>
      <c r="J73" s="281"/>
    </row>
    <row r="74" spans="1:10" s="256" customFormat="1" ht="39" thickBot="1">
      <c r="A74" s="257">
        <v>30</v>
      </c>
      <c r="B74" s="258" t="s">
        <v>161</v>
      </c>
      <c r="C74" s="266" t="s">
        <v>162</v>
      </c>
      <c r="D74" s="265"/>
      <c r="E74" s="260">
        <v>1</v>
      </c>
      <c r="F74" s="261"/>
      <c r="G74" s="261"/>
      <c r="H74" s="262"/>
      <c r="I74" s="281">
        <f>E74*3+F74*2+G74+H74*0</f>
        <v>3</v>
      </c>
      <c r="J74" s="281"/>
    </row>
    <row r="75" spans="1:10" s="256" customFormat="1" ht="18" customHeight="1" thickBot="1">
      <c r="A75" s="334" t="s">
        <v>163</v>
      </c>
      <c r="B75" s="334"/>
      <c r="C75" s="334"/>
      <c r="D75" s="334"/>
      <c r="E75" s="334"/>
      <c r="F75" s="334"/>
      <c r="G75" s="334"/>
      <c r="H75" s="334"/>
      <c r="I75" s="334"/>
      <c r="J75" s="335"/>
    </row>
    <row r="76" spans="1:10" s="256" customFormat="1" ht="13.5" thickBot="1">
      <c r="A76" s="266">
        <v>31</v>
      </c>
      <c r="B76" s="282" t="s">
        <v>792</v>
      </c>
      <c r="C76" s="280" t="s">
        <v>439</v>
      </c>
      <c r="D76" s="265"/>
      <c r="E76" s="260"/>
      <c r="F76" s="261"/>
      <c r="G76" s="261"/>
      <c r="H76" s="262">
        <v>1</v>
      </c>
      <c r="I76" s="281">
        <f>E76*3+F76*2+G76+H76*0</f>
        <v>0</v>
      </c>
      <c r="J76" s="281"/>
    </row>
    <row r="77" spans="1:10" s="256" customFormat="1" ht="26.25" thickBot="1">
      <c r="A77" s="257">
        <v>32</v>
      </c>
      <c r="B77" s="258" t="s">
        <v>438</v>
      </c>
      <c r="C77" s="280" t="s">
        <v>439</v>
      </c>
      <c r="D77" s="265"/>
      <c r="E77" s="260">
        <v>1</v>
      </c>
      <c r="F77" s="261"/>
      <c r="G77" s="261"/>
      <c r="H77" s="262"/>
      <c r="I77" s="281">
        <f>E77*3+F77*2+G77+H77*0</f>
        <v>3</v>
      </c>
      <c r="J77" s="281"/>
    </row>
    <row r="78" spans="1:10" s="256" customFormat="1" ht="26.25" thickBot="1">
      <c r="A78" s="271">
        <v>33</v>
      </c>
      <c r="B78" s="269" t="s">
        <v>722</v>
      </c>
      <c r="C78" s="283" t="s">
        <v>439</v>
      </c>
      <c r="D78" s="265"/>
      <c r="E78" s="260"/>
      <c r="F78" s="261">
        <v>1</v>
      </c>
      <c r="G78" s="261"/>
      <c r="H78" s="262"/>
      <c r="I78" s="281">
        <f>E78*3+F78*2+G78+H78*0</f>
        <v>2</v>
      </c>
      <c r="J78" s="281"/>
    </row>
    <row r="79" spans="1:10" s="256" customFormat="1" ht="13.5" thickBot="1">
      <c r="A79" s="266">
        <v>34</v>
      </c>
      <c r="B79" s="269" t="s">
        <v>793</v>
      </c>
      <c r="C79" s="283" t="s">
        <v>439</v>
      </c>
      <c r="D79" s="265"/>
      <c r="E79" s="260">
        <v>1</v>
      </c>
      <c r="F79" s="261"/>
      <c r="G79" s="261"/>
      <c r="H79" s="262"/>
      <c r="I79" s="281">
        <f>E79*3+F79*2+G79+H79*0</f>
        <v>3</v>
      </c>
      <c r="J79" s="281"/>
    </row>
    <row r="80" spans="1:10" s="256" customFormat="1" ht="28.5" customHeight="1" thickBot="1">
      <c r="A80" s="271">
        <v>35</v>
      </c>
      <c r="B80" s="284" t="s">
        <v>723</v>
      </c>
      <c r="C80" s="283" t="s">
        <v>439</v>
      </c>
      <c r="D80" s="265">
        <v>1</v>
      </c>
      <c r="E80" s="260"/>
      <c r="F80" s="261"/>
      <c r="G80" s="261"/>
      <c r="H80" s="262"/>
      <c r="I80" s="281">
        <f>E80*3+F80*2+G80+H80*0</f>
        <v>0</v>
      </c>
      <c r="J80" s="281"/>
    </row>
    <row r="81" spans="2:9" ht="18" customHeight="1">
      <c r="B81" s="173" t="s">
        <v>721</v>
      </c>
      <c r="D81" s="9">
        <f aca="true" t="shared" si="3" ref="D81:I81">SUM(D7:D80)</f>
        <v>1</v>
      </c>
      <c r="E81" s="9">
        <f t="shared" si="3"/>
        <v>36</v>
      </c>
      <c r="F81" s="9">
        <f t="shared" si="3"/>
        <v>11</v>
      </c>
      <c r="G81" s="9">
        <f t="shared" si="3"/>
        <v>7</v>
      </c>
      <c r="H81" s="9">
        <f t="shared" si="3"/>
        <v>6</v>
      </c>
      <c r="I81" s="9">
        <f t="shared" si="3"/>
        <v>137</v>
      </c>
    </row>
    <row r="82" spans="2:9" ht="39.75" customHeight="1">
      <c r="B82" s="328" t="s">
        <v>946</v>
      </c>
      <c r="C82" s="328"/>
      <c r="D82" s="130" t="s">
        <v>704</v>
      </c>
      <c r="E82" s="223" t="s">
        <v>713</v>
      </c>
      <c r="F82" s="224" t="s">
        <v>714</v>
      </c>
      <c r="G82" s="224" t="s">
        <v>715</v>
      </c>
      <c r="H82" s="223" t="s">
        <v>716</v>
      </c>
      <c r="I82" s="131"/>
    </row>
    <row r="83" spans="2:9" ht="51" customHeight="1">
      <c r="B83" s="328" t="s">
        <v>947</v>
      </c>
      <c r="C83" s="328"/>
      <c r="D83" s="222"/>
      <c r="E83" s="225">
        <f>E81/($A$80+$A$38-$D$81)</f>
        <v>0.6</v>
      </c>
      <c r="F83" s="225">
        <f>F81/($A$80+$A$38-$D$81)</f>
        <v>0.18333333333333332</v>
      </c>
      <c r="G83" s="225">
        <f>G81/($A$80+$A$38-$D$81)</f>
        <v>0.11666666666666667</v>
      </c>
      <c r="H83" s="225">
        <f>H81/($A$80+$A$38-$D$81)</f>
        <v>0.1</v>
      </c>
      <c r="I83" s="132"/>
    </row>
    <row r="84" spans="5:8" ht="33" customHeight="1" thickBot="1">
      <c r="E84" s="322" t="s">
        <v>701</v>
      </c>
      <c r="F84" s="323"/>
      <c r="G84" s="323"/>
      <c r="H84" s="65">
        <f>SUM(D81:H81)</f>
        <v>61</v>
      </c>
    </row>
    <row r="85" spans="2:8" ht="15.75">
      <c r="B85" s="329" t="s">
        <v>708</v>
      </c>
      <c r="C85" s="330"/>
      <c r="E85" s="66" t="s">
        <v>422</v>
      </c>
      <c r="F85" s="78"/>
      <c r="G85" s="67"/>
      <c r="H85" s="68">
        <f>A80+A38-H84</f>
        <v>0</v>
      </c>
    </row>
    <row r="86" spans="2:3" ht="15.75">
      <c r="B86" s="133" t="s">
        <v>699</v>
      </c>
      <c r="C86" s="134">
        <f>C88*100/C90</f>
        <v>76.11111111111111</v>
      </c>
    </row>
    <row r="87" spans="2:5" ht="15.75">
      <c r="B87" s="136" t="s">
        <v>0</v>
      </c>
      <c r="C87" s="137">
        <f>(C89-C91)*100/C89</f>
        <v>70</v>
      </c>
      <c r="D87" s="43"/>
      <c r="E87" s="128"/>
    </row>
    <row r="88" spans="2:3" ht="12.75">
      <c r="B88" s="126" t="s">
        <v>101</v>
      </c>
      <c r="C88" s="76">
        <f>I81</f>
        <v>137</v>
      </c>
    </row>
    <row r="89" spans="2:4" ht="12.75">
      <c r="B89" s="126" t="s">
        <v>424</v>
      </c>
      <c r="C89" s="127">
        <f>A80+A38-D81</f>
        <v>60</v>
      </c>
      <c r="D89" s="116"/>
    </row>
    <row r="90" spans="2:3" ht="12.75">
      <c r="B90" s="126" t="s">
        <v>20</v>
      </c>
      <c r="C90" s="138">
        <f>C89*3</f>
        <v>180</v>
      </c>
    </row>
    <row r="91" spans="2:3" ht="26.25" thickBot="1">
      <c r="B91" s="140" t="s">
        <v>720</v>
      </c>
      <c r="C91" s="139">
        <f>F81+G81</f>
        <v>18</v>
      </c>
    </row>
    <row r="94" spans="1:10" s="2" customFormat="1" ht="12.75">
      <c r="A94" s="41"/>
      <c r="E94" s="42"/>
      <c r="F94" s="42"/>
      <c r="G94" s="42"/>
      <c r="H94" s="42"/>
      <c r="I94" s="22"/>
      <c r="J94" s="22"/>
    </row>
    <row r="95" spans="1:10" s="2" customFormat="1" ht="12.75">
      <c r="A95" s="41"/>
      <c r="E95" s="42"/>
      <c r="F95" s="42"/>
      <c r="G95" s="42"/>
      <c r="H95" s="42"/>
      <c r="I95" s="22"/>
      <c r="J95" s="22"/>
    </row>
    <row r="114" ht="15.75">
      <c r="F114" s="58"/>
    </row>
    <row r="115" ht="15.75">
      <c r="B115" s="101"/>
    </row>
    <row r="120" spans="1:10" s="42" customFormat="1" ht="12.75">
      <c r="A120" s="41"/>
      <c r="C120" s="2"/>
      <c r="D120" s="2"/>
      <c r="I120" s="22"/>
      <c r="J120" s="22"/>
    </row>
    <row r="121" spans="1:10" s="42" customFormat="1" ht="12.75">
      <c r="A121" s="41"/>
      <c r="B121" s="2"/>
      <c r="C121" s="2"/>
      <c r="D121" s="2"/>
      <c r="I121" s="22"/>
      <c r="J121" s="22"/>
    </row>
  </sheetData>
  <sheetProtection formatColumns="0" formatRows="0"/>
  <mergeCells count="27">
    <mergeCell ref="B1:J1"/>
    <mergeCell ref="B2:J2"/>
    <mergeCell ref="D4:H4"/>
    <mergeCell ref="A3:J3"/>
    <mergeCell ref="A4:A5"/>
    <mergeCell ref="B82:C82"/>
    <mergeCell ref="B42:J42"/>
    <mergeCell ref="B4:B5"/>
    <mergeCell ref="C4:C5"/>
    <mergeCell ref="A40:A41"/>
    <mergeCell ref="B85:C85"/>
    <mergeCell ref="B6:J6"/>
    <mergeCell ref="B9:J9"/>
    <mergeCell ref="B16:J16"/>
    <mergeCell ref="B18:J18"/>
    <mergeCell ref="D40:H40"/>
    <mergeCell ref="A59:J59"/>
    <mergeCell ref="A71:J71"/>
    <mergeCell ref="A75:J75"/>
    <mergeCell ref="A39:J39"/>
    <mergeCell ref="B36:J36"/>
    <mergeCell ref="E84:G84"/>
    <mergeCell ref="C40:C41"/>
    <mergeCell ref="B40:B41"/>
    <mergeCell ref="B24:J24"/>
    <mergeCell ref="B29:J29"/>
    <mergeCell ref="B83:C83"/>
  </mergeCells>
  <conditionalFormatting sqref="E8:H8">
    <cfRule type="expression" priority="24" dxfId="188">
      <formula>SUM($E8:$H8)&gt;1</formula>
    </cfRule>
  </conditionalFormatting>
  <conditionalFormatting sqref="E7:H7">
    <cfRule type="expression" priority="22" dxfId="188">
      <formula>SUM($E7:$H7)&gt;1</formula>
    </cfRule>
  </conditionalFormatting>
  <conditionalFormatting sqref="E10:H15">
    <cfRule type="expression" priority="21" dxfId="188">
      <formula>SUM($E10:$H10)&gt;1</formula>
    </cfRule>
  </conditionalFormatting>
  <conditionalFormatting sqref="E19:H23">
    <cfRule type="expression" priority="20" dxfId="188">
      <formula>SUM($E19:$H19)&gt;1</formula>
    </cfRule>
  </conditionalFormatting>
  <conditionalFormatting sqref="E25:H25">
    <cfRule type="expression" priority="19" dxfId="188">
      <formula>SUM($E25:$H25)&gt;1</formula>
    </cfRule>
  </conditionalFormatting>
  <conditionalFormatting sqref="E28:H28">
    <cfRule type="expression" priority="18" dxfId="188">
      <formula>SUM($E28:$H28)&gt;1</formula>
    </cfRule>
  </conditionalFormatting>
  <conditionalFormatting sqref="E30:H35">
    <cfRule type="expression" priority="17" dxfId="188">
      <formula>SUM($E30:$H30)&gt;1</formula>
    </cfRule>
  </conditionalFormatting>
  <conditionalFormatting sqref="E37:H38">
    <cfRule type="expression" priority="16" dxfId="188">
      <formula>SUM($E37:$H37)&gt;1</formula>
    </cfRule>
  </conditionalFormatting>
  <conditionalFormatting sqref="D17">
    <cfRule type="expression" priority="14" dxfId="188">
      <formula>SUM($D17:$H17)&gt;1</formula>
    </cfRule>
  </conditionalFormatting>
  <conditionalFormatting sqref="D26:H27">
    <cfRule type="expression" priority="13" dxfId="188">
      <formula>SUM($D26:$H26)&gt;1</formula>
    </cfRule>
  </conditionalFormatting>
  <conditionalFormatting sqref="A26:A27">
    <cfRule type="expression" priority="12" dxfId="188">
      <formula>AND($D26&lt;&gt;"",$J26="")</formula>
    </cfRule>
  </conditionalFormatting>
  <conditionalFormatting sqref="A17">
    <cfRule type="expression" priority="11" dxfId="188">
      <formula>AND($D17&lt;&gt;"",$J17="")</formula>
    </cfRule>
  </conditionalFormatting>
  <conditionalFormatting sqref="E43:H58">
    <cfRule type="expression" priority="10" dxfId="188">
      <formula>SUM($E43:$H43)&gt;1</formula>
    </cfRule>
  </conditionalFormatting>
  <conditionalFormatting sqref="E60:H70">
    <cfRule type="expression" priority="9" dxfId="188">
      <formula>SUM($E60:$H60)&gt;1</formula>
    </cfRule>
  </conditionalFormatting>
  <conditionalFormatting sqref="E72:H74">
    <cfRule type="expression" priority="8" dxfId="188">
      <formula>SUM($E72:$H72)&gt;1</formula>
    </cfRule>
  </conditionalFormatting>
  <conditionalFormatting sqref="E76:H77">
    <cfRule type="expression" priority="7" dxfId="188">
      <formula>SUM($E76:$H76)&gt;1</formula>
    </cfRule>
  </conditionalFormatting>
  <conditionalFormatting sqref="E79:H79">
    <cfRule type="expression" priority="6" dxfId="188">
      <formula>SUM($E79:$H79)&gt;1</formula>
    </cfRule>
  </conditionalFormatting>
  <conditionalFormatting sqref="D78:H78">
    <cfRule type="expression" priority="5" dxfId="188">
      <formula>SUM($D78:$H78)&gt;1</formula>
    </cfRule>
  </conditionalFormatting>
  <conditionalFormatting sqref="D80:H80">
    <cfRule type="expression" priority="4" dxfId="188">
      <formula>SUM($D80:$H80)&gt;1</formula>
    </cfRule>
  </conditionalFormatting>
  <conditionalFormatting sqref="E85:H85">
    <cfRule type="expression" priority="2" dxfId="188">
      <formula>$H$85&lt;&gt;0</formula>
    </cfRule>
    <cfRule type="expression" priority="3" dxfId="189">
      <formula>$H$85=0</formula>
    </cfRule>
  </conditionalFormatting>
  <conditionalFormatting sqref="E17:H17">
    <cfRule type="expression" priority="1" dxfId="188">
      <formula>SUM($E17:$H17)&gt;1</formula>
    </cfRule>
  </conditionalFormatting>
  <dataValidations count="1">
    <dataValidation type="whole" operator="equal" allowBlank="1" showInputMessage="1" showErrorMessage="1" sqref="D25:H28 D19:H23 D76:H80 D60:H70 D72:H74 D43:H58 D7:H8 D10:H15 D17:H17 D30:H35 D37:H38">
      <formula1>1</formula1>
    </dataValidation>
  </dataValidations>
  <printOptions/>
  <pageMargins left="0.7874015748031497" right="0.3937007874015748" top="0.7874015748031497" bottom="0.7874015748031497" header="0.5118110236220472" footer="0.31496062992125984"/>
  <pageSetup horizontalDpi="600" verticalDpi="600" orientation="landscape" paperSize="9" r:id="rId2"/>
  <headerFooter alignWithMargins="0">
    <oddHeader>&amp;C&amp;"-,полужирный"&amp;10&amp;URaising Knowledge among Students and Teachers on Tailings Safety and its Legislative Review in Ukraine</oddHeader>
    <oddFooter>&amp;L&amp;A&amp;C&amp;P&amp;R&amp;F</oddFooter>
  </headerFooter>
  <drawing r:id="rId1"/>
</worksheet>
</file>

<file path=xl/worksheets/sheet3.xml><?xml version="1.0" encoding="utf-8"?>
<worksheet xmlns="http://schemas.openxmlformats.org/spreadsheetml/2006/main" xmlns:r="http://schemas.openxmlformats.org/officeDocument/2006/relationships">
  <dimension ref="A1:AH375"/>
  <sheetViews>
    <sheetView view="pageLayout" zoomScale="85" zoomScaleNormal="85" zoomScalePageLayoutView="85" workbookViewId="0" topLeftCell="B365">
      <selection activeCell="H382" sqref="H382"/>
    </sheetView>
  </sheetViews>
  <sheetFormatPr defaultColWidth="8.7109375" defaultRowHeight="15"/>
  <cols>
    <col min="1" max="1" width="6.28125" style="22" customWidth="1"/>
    <col min="2" max="2" width="58.421875" style="36" customWidth="1"/>
    <col min="3" max="3" width="17.140625" style="9" customWidth="1"/>
    <col min="4" max="4" width="9.7109375" style="9" customWidth="1"/>
    <col min="5" max="5" width="10.421875" style="9" customWidth="1"/>
    <col min="6" max="6" width="6.7109375" style="9" customWidth="1"/>
    <col min="7" max="7" width="6.7109375" style="23" customWidth="1"/>
    <col min="8" max="8" width="6.7109375" style="22" customWidth="1"/>
    <col min="9" max="9" width="12.7109375" style="22" customWidth="1"/>
    <col min="10" max="10" width="10.28125" style="22" customWidth="1"/>
    <col min="11" max="16" width="5.7109375" style="22" customWidth="1"/>
    <col min="17" max="17" width="20.28125" style="22" customWidth="1"/>
    <col min="18" max="18" width="4.7109375" style="22" customWidth="1"/>
    <col min="19" max="19" width="58.28125" style="22" customWidth="1"/>
    <col min="20" max="20" width="21.7109375" style="22" customWidth="1"/>
    <col min="21" max="21" width="6.421875" style="22" customWidth="1"/>
    <col min="22" max="22" width="6.28125" style="22" customWidth="1"/>
    <col min="23" max="23" width="5.8515625" style="22" customWidth="1"/>
    <col min="24" max="24" width="6.57421875" style="22" customWidth="1"/>
    <col min="25" max="25" width="6.8515625" style="22" customWidth="1"/>
    <col min="26" max="26" width="7.28125" style="22" customWidth="1"/>
    <col min="27" max="27" width="6.140625" style="22" customWidth="1"/>
    <col min="28" max="28" width="7.7109375" style="22" customWidth="1"/>
    <col min="29" max="29" width="7.421875" style="22" customWidth="1"/>
    <col min="30" max="30" width="6.140625" style="22" customWidth="1"/>
    <col min="31" max="32" width="6.8515625" style="22" customWidth="1"/>
    <col min="33" max="33" width="12.00390625" style="22" customWidth="1"/>
    <col min="34" max="34" width="15.00390625" style="22" customWidth="1"/>
    <col min="35" max="16384" width="8.7109375" style="22" customWidth="1"/>
  </cols>
  <sheetData>
    <row r="1" spans="1:19" s="177" customFormat="1" ht="15.75">
      <c r="A1" s="337" t="s">
        <v>703</v>
      </c>
      <c r="B1" s="337"/>
      <c r="C1" s="337"/>
      <c r="D1" s="337"/>
      <c r="E1" s="337"/>
      <c r="F1" s="337"/>
      <c r="G1" s="337"/>
      <c r="H1" s="337"/>
      <c r="I1" s="337"/>
      <c r="J1" s="337"/>
      <c r="K1" s="337"/>
      <c r="L1" s="337"/>
      <c r="M1" s="337"/>
      <c r="N1" s="337"/>
      <c r="O1" s="337"/>
      <c r="P1" s="337"/>
      <c r="Q1" s="337"/>
      <c r="R1" s="176"/>
      <c r="S1" s="176"/>
    </row>
    <row r="2" spans="1:19" s="177" customFormat="1" ht="15.75">
      <c r="A2" s="338" t="s">
        <v>948</v>
      </c>
      <c r="B2" s="337"/>
      <c r="C2" s="337"/>
      <c r="D2" s="337"/>
      <c r="E2" s="337"/>
      <c r="F2" s="337"/>
      <c r="G2" s="337"/>
      <c r="H2" s="337"/>
      <c r="I2" s="337"/>
      <c r="J2" s="337"/>
      <c r="K2" s="337"/>
      <c r="L2" s="337"/>
      <c r="M2" s="337"/>
      <c r="N2" s="337"/>
      <c r="O2" s="337"/>
      <c r="P2" s="337"/>
      <c r="Q2" s="337"/>
      <c r="R2" s="176"/>
      <c r="S2" s="176"/>
    </row>
    <row r="3" spans="1:19" s="177" customFormat="1" ht="15.75">
      <c r="A3" s="337"/>
      <c r="B3" s="337"/>
      <c r="C3" s="337"/>
      <c r="D3" s="337"/>
      <c r="E3" s="337"/>
      <c r="F3" s="337"/>
      <c r="G3" s="337"/>
      <c r="H3" s="337"/>
      <c r="I3" s="337"/>
      <c r="J3" s="337"/>
      <c r="K3" s="337"/>
      <c r="L3" s="337"/>
      <c r="M3" s="337"/>
      <c r="N3" s="337"/>
      <c r="O3" s="337"/>
      <c r="P3" s="337"/>
      <c r="Q3" s="337"/>
      <c r="R3" s="176"/>
      <c r="S3" s="176"/>
    </row>
    <row r="4" spans="1:19" s="177" customFormat="1" ht="16.5" thickBot="1">
      <c r="A4" s="374" t="s">
        <v>949</v>
      </c>
      <c r="B4" s="374"/>
      <c r="C4" s="374"/>
      <c r="D4" s="374"/>
      <c r="E4" s="374"/>
      <c r="F4" s="374"/>
      <c r="G4" s="374"/>
      <c r="H4" s="374"/>
      <c r="I4" s="374"/>
      <c r="J4" s="374"/>
      <c r="K4" s="374"/>
      <c r="L4" s="374"/>
      <c r="M4" s="374"/>
      <c r="N4" s="374"/>
      <c r="O4" s="374"/>
      <c r="P4" s="374"/>
      <c r="Q4" s="374"/>
      <c r="R4" s="178"/>
      <c r="S4" s="178"/>
    </row>
    <row r="5" spans="1:19" ht="26.25" thickBot="1">
      <c r="A5" s="343"/>
      <c r="B5" s="343" t="s">
        <v>706</v>
      </c>
      <c r="C5" s="344" t="s">
        <v>417</v>
      </c>
      <c r="D5" s="339" t="s">
        <v>707</v>
      </c>
      <c r="E5" s="340"/>
      <c r="F5" s="340"/>
      <c r="G5" s="340"/>
      <c r="H5" s="341"/>
      <c r="I5" s="129" t="s">
        <v>9</v>
      </c>
      <c r="J5" s="118" t="s">
        <v>421</v>
      </c>
      <c r="K5" s="349" t="s">
        <v>165</v>
      </c>
      <c r="L5" s="350"/>
      <c r="M5" s="350"/>
      <c r="N5" s="350"/>
      <c r="O5" s="350"/>
      <c r="P5" s="351"/>
      <c r="Q5" s="162" t="s">
        <v>147</v>
      </c>
      <c r="R5" s="10"/>
      <c r="S5" s="10"/>
    </row>
    <row r="6" spans="1:33" ht="48.75" thickBot="1">
      <c r="A6" s="343"/>
      <c r="B6" s="343"/>
      <c r="C6" s="345"/>
      <c r="D6" s="121" t="s">
        <v>759</v>
      </c>
      <c r="E6" s="121" t="s">
        <v>713</v>
      </c>
      <c r="F6" s="121" t="s">
        <v>714</v>
      </c>
      <c r="G6" s="121" t="s">
        <v>715</v>
      </c>
      <c r="H6" s="121" t="s">
        <v>716</v>
      </c>
      <c r="I6" s="163" t="s">
        <v>717</v>
      </c>
      <c r="J6" s="164" t="s">
        <v>166</v>
      </c>
      <c r="K6" s="352" t="s">
        <v>167</v>
      </c>
      <c r="L6" s="353"/>
      <c r="M6" s="353"/>
      <c r="N6" s="353"/>
      <c r="O6" s="353"/>
      <c r="P6" s="354"/>
      <c r="Q6" s="165" t="s">
        <v>418</v>
      </c>
      <c r="R6" s="10"/>
      <c r="S6" s="10"/>
      <c r="U6" s="355" t="s">
        <v>100</v>
      </c>
      <c r="V6" s="356"/>
      <c r="W6" s="356"/>
      <c r="X6" s="356"/>
      <c r="Y6" s="356"/>
      <c r="Z6" s="356"/>
      <c r="AA6" s="356"/>
      <c r="AB6" s="356"/>
      <c r="AC6" s="356"/>
      <c r="AD6" s="356"/>
      <c r="AE6" s="356"/>
      <c r="AF6" s="356"/>
      <c r="AG6" s="346" t="s">
        <v>731</v>
      </c>
    </row>
    <row r="7" spans="1:33" ht="13.5" thickBot="1">
      <c r="A7" s="122"/>
      <c r="B7" s="357" t="s">
        <v>700</v>
      </c>
      <c r="C7" s="358"/>
      <c r="D7" s="358"/>
      <c r="E7" s="358"/>
      <c r="F7" s="358"/>
      <c r="G7" s="358"/>
      <c r="H7" s="358"/>
      <c r="I7" s="358"/>
      <c r="J7" s="358"/>
      <c r="K7" s="358"/>
      <c r="L7" s="358"/>
      <c r="M7" s="358"/>
      <c r="N7" s="358"/>
      <c r="O7" s="358"/>
      <c r="P7" s="358"/>
      <c r="Q7" s="359"/>
      <c r="R7" s="10"/>
      <c r="S7" s="10"/>
      <c r="T7" s="212" t="s">
        <v>416</v>
      </c>
      <c r="U7" s="8" t="s">
        <v>34</v>
      </c>
      <c r="V7" s="8" t="s">
        <v>22</v>
      </c>
      <c r="W7" s="8" t="s">
        <v>25</v>
      </c>
      <c r="X7" s="8" t="s">
        <v>47</v>
      </c>
      <c r="Y7" s="8" t="s">
        <v>27</v>
      </c>
      <c r="Z7" s="8" t="s">
        <v>43</v>
      </c>
      <c r="AA7" s="8" t="s">
        <v>33</v>
      </c>
      <c r="AB7" s="8" t="s">
        <v>32</v>
      </c>
      <c r="AC7" s="8" t="s">
        <v>45</v>
      </c>
      <c r="AD7" s="8" t="s">
        <v>244</v>
      </c>
      <c r="AE7" s="8" t="s">
        <v>28</v>
      </c>
      <c r="AF7" s="211" t="s">
        <v>74</v>
      </c>
      <c r="AG7" s="347"/>
    </row>
    <row r="8" spans="1:33" ht="39" thickBot="1">
      <c r="A8" s="14">
        <v>1</v>
      </c>
      <c r="B8" s="232" t="s">
        <v>794</v>
      </c>
      <c r="C8" s="15" t="s">
        <v>445</v>
      </c>
      <c r="D8" s="180"/>
      <c r="E8" s="159">
        <v>1</v>
      </c>
      <c r="F8" s="160"/>
      <c r="G8" s="160"/>
      <c r="H8" s="161"/>
      <c r="I8" s="13">
        <f>E8*3+F8*2+G8+H8*0</f>
        <v>3</v>
      </c>
      <c r="J8" s="50" t="s">
        <v>34</v>
      </c>
      <c r="K8" s="49" t="s">
        <v>35</v>
      </c>
      <c r="L8" s="72"/>
      <c r="M8" s="72"/>
      <c r="N8" s="45"/>
      <c r="O8" s="45"/>
      <c r="P8" s="45"/>
      <c r="Q8" s="45"/>
      <c r="R8" s="10"/>
      <c r="S8" s="10"/>
      <c r="T8" s="59">
        <f>A8</f>
        <v>1</v>
      </c>
      <c r="U8" s="186">
        <f>IF(J8=$U$7,I8,0)</f>
        <v>3</v>
      </c>
      <c r="V8" s="187">
        <f>IF(J8=$V$7,I8,0)</f>
        <v>0</v>
      </c>
      <c r="W8" s="187">
        <f>IF(J8=$W$7,I8,0)</f>
        <v>0</v>
      </c>
      <c r="X8" s="187">
        <f>IF(J8=$X$7,I8,0)</f>
        <v>0</v>
      </c>
      <c r="Y8" s="187">
        <f>IF(J8=$Y$7,I8,0)</f>
        <v>0</v>
      </c>
      <c r="Z8" s="187">
        <f>IF(J8=$Z$7,I8,0)</f>
        <v>0</v>
      </c>
      <c r="AA8" s="187">
        <f>IF(J8=$AA$7,I8,0)</f>
        <v>0</v>
      </c>
      <c r="AB8" s="187">
        <f>IF(J8=$AB$7,I8,0)</f>
        <v>0</v>
      </c>
      <c r="AC8" s="187">
        <f>IF(J8=$AC$7,I8,0)</f>
        <v>0</v>
      </c>
      <c r="AD8" s="187">
        <f>IF(J8=$AD$7,I8,0)</f>
        <v>0</v>
      </c>
      <c r="AE8" s="187">
        <f>IF(J8=$AE$7,I8,0)</f>
        <v>0</v>
      </c>
      <c r="AF8" s="187">
        <f>IF(J8=$AF$7,I8,0)</f>
        <v>0</v>
      </c>
      <c r="AG8" s="191">
        <f>IF(D8=1,J8,0)</f>
        <v>0</v>
      </c>
    </row>
    <row r="9" spans="1:33" ht="26.25" thickBot="1">
      <c r="A9" s="14">
        <v>2</v>
      </c>
      <c r="B9" s="70" t="s">
        <v>446</v>
      </c>
      <c r="C9" s="15" t="s">
        <v>447</v>
      </c>
      <c r="D9" s="180"/>
      <c r="E9" s="159"/>
      <c r="F9" s="160">
        <v>1</v>
      </c>
      <c r="G9" s="160"/>
      <c r="H9" s="161"/>
      <c r="I9" s="13">
        <f>E9*3+F9*2+G9+H9*0</f>
        <v>2</v>
      </c>
      <c r="J9" s="14" t="s">
        <v>22</v>
      </c>
      <c r="K9" s="94" t="s">
        <v>24</v>
      </c>
      <c r="L9" s="49" t="s">
        <v>316</v>
      </c>
      <c r="M9" s="72"/>
      <c r="N9" s="45"/>
      <c r="O9" s="45"/>
      <c r="P9" s="45"/>
      <c r="Q9" s="45"/>
      <c r="R9" s="10"/>
      <c r="S9" s="10"/>
      <c r="T9" s="59">
        <f aca="true" t="shared" si="0" ref="T9:T72">A9</f>
        <v>2</v>
      </c>
      <c r="U9" s="186">
        <f aca="true" t="shared" si="1" ref="U9:U50">IF(J9=$U$7,I9,0)</f>
        <v>0</v>
      </c>
      <c r="V9" s="187">
        <f>IF(J9=$V$7,I9,0)</f>
        <v>2</v>
      </c>
      <c r="W9" s="187">
        <f aca="true" t="shared" si="2" ref="W9:W50">IF(J9=$W$7,I9,0)</f>
        <v>0</v>
      </c>
      <c r="X9" s="187">
        <f aca="true" t="shared" si="3" ref="X9:X50">IF(J9=$X$7,I9,0)</f>
        <v>0</v>
      </c>
      <c r="Y9" s="187">
        <f aca="true" t="shared" si="4" ref="Y9:Y18">IF(J9=$Y$7,I9,0)</f>
        <v>0</v>
      </c>
      <c r="Z9" s="187">
        <f aca="true" t="shared" si="5" ref="Z9:Z50">IF(J9=$Z$7,I9,0)</f>
        <v>0</v>
      </c>
      <c r="AA9" s="187">
        <f aca="true" t="shared" si="6" ref="AA9:AA50">IF(J9=$AA$7,I9,0)</f>
        <v>0</v>
      </c>
      <c r="AB9" s="187">
        <f aca="true" t="shared" si="7" ref="AB9:AB50">IF(J9=$AB$7,I9,0)</f>
        <v>0</v>
      </c>
      <c r="AC9" s="187">
        <f aca="true" t="shared" si="8" ref="AC9:AC50">IF(J9=$AC$7,I9,0)</f>
        <v>0</v>
      </c>
      <c r="AD9" s="187">
        <f aca="true" t="shared" si="9" ref="AD9:AD50">IF(J9=$AD$7,I9,0)</f>
        <v>0</v>
      </c>
      <c r="AE9" s="187">
        <f aca="true" t="shared" si="10" ref="AE9:AE50">IF(J9=$AE$7,I9,0)</f>
        <v>0</v>
      </c>
      <c r="AF9" s="187">
        <f aca="true" t="shared" si="11" ref="AF9:AF50">IF(J9=$AF$7,I9,0)</f>
        <v>0</v>
      </c>
      <c r="AG9" s="191">
        <f>IF(D9=1,J9,0)</f>
        <v>0</v>
      </c>
    </row>
    <row r="10" spans="1:33" ht="39" thickBot="1">
      <c r="A10" s="14">
        <v>3</v>
      </c>
      <c r="B10" s="70" t="s">
        <v>448</v>
      </c>
      <c r="C10" s="15" t="s">
        <v>447</v>
      </c>
      <c r="D10" s="180"/>
      <c r="E10" s="159"/>
      <c r="F10" s="160">
        <v>1</v>
      </c>
      <c r="G10" s="160"/>
      <c r="H10" s="161"/>
      <c r="I10" s="13">
        <f aca="true" t="shared" si="12" ref="I10:I19">E10*3+F10*2+G10+H10*0</f>
        <v>2</v>
      </c>
      <c r="J10" s="14" t="s">
        <v>22</v>
      </c>
      <c r="K10" s="94" t="s">
        <v>24</v>
      </c>
      <c r="L10" s="49" t="s">
        <v>316</v>
      </c>
      <c r="M10" s="72"/>
      <c r="N10" s="45"/>
      <c r="O10" s="45"/>
      <c r="P10" s="45"/>
      <c r="Q10" s="45"/>
      <c r="R10" s="10"/>
      <c r="S10" s="10"/>
      <c r="T10" s="59">
        <f t="shared" si="0"/>
        <v>3</v>
      </c>
      <c r="U10" s="186">
        <f t="shared" si="1"/>
        <v>0</v>
      </c>
      <c r="V10" s="187">
        <f>IF(J10=$V$7,I10,0)</f>
        <v>2</v>
      </c>
      <c r="W10" s="187">
        <f t="shared" si="2"/>
        <v>0</v>
      </c>
      <c r="X10" s="187">
        <f t="shared" si="3"/>
        <v>0</v>
      </c>
      <c r="Y10" s="187">
        <f t="shared" si="4"/>
        <v>0</v>
      </c>
      <c r="Z10" s="187">
        <f t="shared" si="5"/>
        <v>0</v>
      </c>
      <c r="AA10" s="187">
        <f t="shared" si="6"/>
        <v>0</v>
      </c>
      <c r="AB10" s="187">
        <f t="shared" si="7"/>
        <v>0</v>
      </c>
      <c r="AC10" s="187">
        <f t="shared" si="8"/>
        <v>0</v>
      </c>
      <c r="AD10" s="187">
        <f t="shared" si="9"/>
        <v>0</v>
      </c>
      <c r="AE10" s="187">
        <f t="shared" si="10"/>
        <v>0</v>
      </c>
      <c r="AF10" s="187">
        <f t="shared" si="11"/>
        <v>0</v>
      </c>
      <c r="AG10" s="191">
        <f aca="true" t="shared" si="13" ref="AG10:AG50">IF(D10=1,J10,0)</f>
        <v>0</v>
      </c>
    </row>
    <row r="11" spans="1:33" ht="13.5" thickBot="1">
      <c r="A11" s="14">
        <v>4</v>
      </c>
      <c r="B11" s="229" t="s">
        <v>771</v>
      </c>
      <c r="C11" s="15" t="s">
        <v>449</v>
      </c>
      <c r="D11" s="180"/>
      <c r="E11" s="159"/>
      <c r="F11" s="160"/>
      <c r="G11" s="160">
        <v>1</v>
      </c>
      <c r="H11" s="161"/>
      <c r="I11" s="13">
        <f t="shared" si="12"/>
        <v>1</v>
      </c>
      <c r="J11" s="14" t="s">
        <v>28</v>
      </c>
      <c r="K11" s="94" t="s">
        <v>29</v>
      </c>
      <c r="L11" s="49" t="s">
        <v>384</v>
      </c>
      <c r="M11" s="49" t="s">
        <v>399</v>
      </c>
      <c r="N11" s="45"/>
      <c r="O11" s="45"/>
      <c r="P11" s="45"/>
      <c r="Q11" s="45"/>
      <c r="R11" s="10"/>
      <c r="S11" s="10"/>
      <c r="T11" s="59">
        <f t="shared" si="0"/>
        <v>4</v>
      </c>
      <c r="U11" s="186">
        <f t="shared" si="1"/>
        <v>0</v>
      </c>
      <c r="V11" s="187">
        <f>IF(J11=$V$7,I11,0)</f>
        <v>0</v>
      </c>
      <c r="W11" s="187">
        <f t="shared" si="2"/>
        <v>0</v>
      </c>
      <c r="X11" s="187">
        <f t="shared" si="3"/>
        <v>0</v>
      </c>
      <c r="Y11" s="187">
        <f t="shared" si="4"/>
        <v>0</v>
      </c>
      <c r="Z11" s="187">
        <f t="shared" si="5"/>
        <v>0</v>
      </c>
      <c r="AA11" s="187">
        <f t="shared" si="6"/>
        <v>0</v>
      </c>
      <c r="AB11" s="187">
        <f t="shared" si="7"/>
        <v>0</v>
      </c>
      <c r="AC11" s="187">
        <f t="shared" si="8"/>
        <v>0</v>
      </c>
      <c r="AD11" s="187">
        <f t="shared" si="9"/>
        <v>0</v>
      </c>
      <c r="AE11" s="187">
        <f t="shared" si="10"/>
        <v>1</v>
      </c>
      <c r="AF11" s="187">
        <f t="shared" si="11"/>
        <v>0</v>
      </c>
      <c r="AG11" s="191">
        <f t="shared" si="13"/>
        <v>0</v>
      </c>
    </row>
    <row r="12" spans="1:33" ht="13.5" thickBot="1">
      <c r="A12" s="122"/>
      <c r="B12" s="357" t="s">
        <v>450</v>
      </c>
      <c r="C12" s="358"/>
      <c r="D12" s="358"/>
      <c r="E12" s="358"/>
      <c r="F12" s="358"/>
      <c r="G12" s="358"/>
      <c r="H12" s="358"/>
      <c r="I12" s="358"/>
      <c r="J12" s="358"/>
      <c r="K12" s="358"/>
      <c r="L12" s="358"/>
      <c r="M12" s="358"/>
      <c r="N12" s="358"/>
      <c r="O12" s="358"/>
      <c r="P12" s="358"/>
      <c r="Q12" s="359"/>
      <c r="R12" s="10"/>
      <c r="S12" s="10"/>
      <c r="T12" s="59"/>
      <c r="U12" s="186"/>
      <c r="V12" s="187"/>
      <c r="W12" s="187"/>
      <c r="X12" s="187"/>
      <c r="Y12" s="187"/>
      <c r="Z12" s="187"/>
      <c r="AA12" s="187"/>
      <c r="AB12" s="187"/>
      <c r="AC12" s="187"/>
      <c r="AD12" s="187"/>
      <c r="AE12" s="187"/>
      <c r="AF12" s="187"/>
      <c r="AG12" s="191"/>
    </row>
    <row r="13" spans="1:33" ht="13.5" thickBot="1">
      <c r="A13" s="14">
        <v>5</v>
      </c>
      <c r="B13" s="232" t="s">
        <v>795</v>
      </c>
      <c r="C13" s="40" t="s">
        <v>456</v>
      </c>
      <c r="D13" s="181"/>
      <c r="E13" s="159">
        <v>1</v>
      </c>
      <c r="F13" s="160"/>
      <c r="G13" s="160"/>
      <c r="H13" s="161"/>
      <c r="I13" s="13">
        <f t="shared" si="12"/>
        <v>3</v>
      </c>
      <c r="J13" s="11" t="s">
        <v>43</v>
      </c>
      <c r="K13" s="95" t="s">
        <v>374</v>
      </c>
      <c r="L13" s="73"/>
      <c r="M13" s="73"/>
      <c r="N13" s="45"/>
      <c r="O13" s="45"/>
      <c r="P13" s="45"/>
      <c r="Q13" s="45"/>
      <c r="R13" s="10"/>
      <c r="S13" s="10"/>
      <c r="T13" s="59">
        <f t="shared" si="0"/>
        <v>5</v>
      </c>
      <c r="U13" s="186">
        <f t="shared" si="1"/>
        <v>0</v>
      </c>
      <c r="V13" s="187">
        <f>IF(J13=$V$7,I13,0)</f>
        <v>0</v>
      </c>
      <c r="W13" s="187">
        <f t="shared" si="2"/>
        <v>0</v>
      </c>
      <c r="X13" s="187">
        <f t="shared" si="3"/>
        <v>0</v>
      </c>
      <c r="Y13" s="187">
        <f t="shared" si="4"/>
        <v>0</v>
      </c>
      <c r="Z13" s="187">
        <f t="shared" si="5"/>
        <v>3</v>
      </c>
      <c r="AA13" s="187">
        <f t="shared" si="6"/>
        <v>0</v>
      </c>
      <c r="AB13" s="187">
        <f t="shared" si="7"/>
        <v>0</v>
      </c>
      <c r="AC13" s="187">
        <f t="shared" si="8"/>
        <v>0</v>
      </c>
      <c r="AD13" s="187">
        <f t="shared" si="9"/>
        <v>0</v>
      </c>
      <c r="AE13" s="187">
        <f t="shared" si="10"/>
        <v>0</v>
      </c>
      <c r="AF13" s="187">
        <f t="shared" si="11"/>
        <v>0</v>
      </c>
      <c r="AG13" s="191">
        <f t="shared" si="13"/>
        <v>0</v>
      </c>
    </row>
    <row r="14" spans="1:33" ht="26.25" thickBot="1">
      <c r="A14" s="14">
        <v>6</v>
      </c>
      <c r="B14" s="71" t="s">
        <v>451</v>
      </c>
      <c r="C14" s="70" t="s">
        <v>457</v>
      </c>
      <c r="D14" s="181"/>
      <c r="E14" s="159"/>
      <c r="F14" s="160">
        <v>1</v>
      </c>
      <c r="G14" s="160"/>
      <c r="H14" s="161"/>
      <c r="I14" s="13">
        <f t="shared" si="12"/>
        <v>2</v>
      </c>
      <c r="J14" s="14" t="s">
        <v>43</v>
      </c>
      <c r="K14" s="49" t="s">
        <v>459</v>
      </c>
      <c r="L14" s="49" t="s">
        <v>460</v>
      </c>
      <c r="M14" s="72"/>
      <c r="N14" s="45"/>
      <c r="O14" s="45"/>
      <c r="P14" s="45"/>
      <c r="Q14" s="45"/>
      <c r="R14" s="10"/>
      <c r="S14" s="10"/>
      <c r="T14" s="59">
        <f t="shared" si="0"/>
        <v>6</v>
      </c>
      <c r="U14" s="186">
        <f t="shared" si="1"/>
        <v>0</v>
      </c>
      <c r="V14" s="187">
        <f>IF(J14=$V$7,I14,0)</f>
        <v>0</v>
      </c>
      <c r="W14" s="187">
        <f t="shared" si="2"/>
        <v>0</v>
      </c>
      <c r="X14" s="187">
        <f t="shared" si="3"/>
        <v>0</v>
      </c>
      <c r="Y14" s="187">
        <f t="shared" si="4"/>
        <v>0</v>
      </c>
      <c r="Z14" s="187">
        <f t="shared" si="5"/>
        <v>2</v>
      </c>
      <c r="AA14" s="187">
        <f t="shared" si="6"/>
        <v>0</v>
      </c>
      <c r="AB14" s="187">
        <f t="shared" si="7"/>
        <v>0</v>
      </c>
      <c r="AC14" s="187">
        <f t="shared" si="8"/>
        <v>0</v>
      </c>
      <c r="AD14" s="187">
        <f t="shared" si="9"/>
        <v>0</v>
      </c>
      <c r="AE14" s="187">
        <f t="shared" si="10"/>
        <v>0</v>
      </c>
      <c r="AF14" s="187">
        <f t="shared" si="11"/>
        <v>0</v>
      </c>
      <c r="AG14" s="191">
        <f t="shared" si="13"/>
        <v>0</v>
      </c>
    </row>
    <row r="15" spans="1:33" ht="26.25" thickBot="1">
      <c r="A15" s="14">
        <v>7</v>
      </c>
      <c r="B15" s="70" t="s">
        <v>452</v>
      </c>
      <c r="C15" s="70" t="s">
        <v>458</v>
      </c>
      <c r="D15" s="181"/>
      <c r="E15" s="159">
        <v>1</v>
      </c>
      <c r="F15" s="160"/>
      <c r="G15" s="160"/>
      <c r="H15" s="161"/>
      <c r="I15" s="13">
        <f t="shared" si="12"/>
        <v>3</v>
      </c>
      <c r="J15" s="14" t="s">
        <v>43</v>
      </c>
      <c r="K15" s="49" t="s">
        <v>373</v>
      </c>
      <c r="L15" s="95" t="s">
        <v>374</v>
      </c>
      <c r="M15" s="49" t="s">
        <v>375</v>
      </c>
      <c r="N15" s="45"/>
      <c r="O15" s="45"/>
      <c r="P15" s="45"/>
      <c r="Q15" s="45"/>
      <c r="R15" s="10"/>
      <c r="S15" s="10"/>
      <c r="T15" s="59">
        <f t="shared" si="0"/>
        <v>7</v>
      </c>
      <c r="U15" s="186">
        <f t="shared" si="1"/>
        <v>0</v>
      </c>
      <c r="V15" s="187">
        <f>IF(J15=$V$7,I15,0)</f>
        <v>0</v>
      </c>
      <c r="W15" s="187">
        <f t="shared" si="2"/>
        <v>0</v>
      </c>
      <c r="X15" s="187">
        <f t="shared" si="3"/>
        <v>0</v>
      </c>
      <c r="Y15" s="187">
        <f t="shared" si="4"/>
        <v>0</v>
      </c>
      <c r="Z15" s="187">
        <f t="shared" si="5"/>
        <v>3</v>
      </c>
      <c r="AA15" s="187">
        <f t="shared" si="6"/>
        <v>0</v>
      </c>
      <c r="AB15" s="187">
        <f t="shared" si="7"/>
        <v>0</v>
      </c>
      <c r="AC15" s="187">
        <f t="shared" si="8"/>
        <v>0</v>
      </c>
      <c r="AD15" s="187">
        <f t="shared" si="9"/>
        <v>0</v>
      </c>
      <c r="AE15" s="187">
        <f t="shared" si="10"/>
        <v>0</v>
      </c>
      <c r="AF15" s="187">
        <f t="shared" si="11"/>
        <v>0</v>
      </c>
      <c r="AG15" s="191">
        <f t="shared" si="13"/>
        <v>0</v>
      </c>
    </row>
    <row r="16" spans="1:33" ht="26.25" thickBot="1">
      <c r="A16" s="14">
        <v>8</v>
      </c>
      <c r="B16" s="71" t="s">
        <v>453</v>
      </c>
      <c r="C16" s="70" t="s">
        <v>457</v>
      </c>
      <c r="D16" s="181"/>
      <c r="E16" s="159">
        <v>1</v>
      </c>
      <c r="F16" s="160"/>
      <c r="G16" s="160"/>
      <c r="H16" s="161"/>
      <c r="I16" s="13">
        <f t="shared" si="12"/>
        <v>3</v>
      </c>
      <c r="J16" s="14" t="s">
        <v>43</v>
      </c>
      <c r="K16" s="95" t="s">
        <v>374</v>
      </c>
      <c r="L16" s="49" t="s">
        <v>375</v>
      </c>
      <c r="M16" s="49" t="s">
        <v>460</v>
      </c>
      <c r="N16" s="45"/>
      <c r="O16" s="45"/>
      <c r="P16" s="45"/>
      <c r="Q16" s="45"/>
      <c r="R16" s="10"/>
      <c r="S16" s="10"/>
      <c r="T16" s="59">
        <f t="shared" si="0"/>
        <v>8</v>
      </c>
      <c r="U16" s="186">
        <f t="shared" si="1"/>
        <v>0</v>
      </c>
      <c r="V16" s="187">
        <f aca="true" t="shared" si="14" ref="V16:V50">IF(J16=$V$7,I16,0)</f>
        <v>0</v>
      </c>
      <c r="W16" s="187">
        <f>IF(J16=$W$7,I16,0)</f>
        <v>0</v>
      </c>
      <c r="X16" s="187">
        <f t="shared" si="3"/>
        <v>0</v>
      </c>
      <c r="Y16" s="187">
        <f t="shared" si="4"/>
        <v>0</v>
      </c>
      <c r="Z16" s="187">
        <f t="shared" si="5"/>
        <v>3</v>
      </c>
      <c r="AA16" s="187">
        <f t="shared" si="6"/>
        <v>0</v>
      </c>
      <c r="AB16" s="187">
        <f t="shared" si="7"/>
        <v>0</v>
      </c>
      <c r="AC16" s="187">
        <f t="shared" si="8"/>
        <v>0</v>
      </c>
      <c r="AD16" s="187">
        <f t="shared" si="9"/>
        <v>0</v>
      </c>
      <c r="AE16" s="187">
        <f t="shared" si="10"/>
        <v>0</v>
      </c>
      <c r="AF16" s="187">
        <f t="shared" si="11"/>
        <v>0</v>
      </c>
      <c r="AG16" s="191">
        <f t="shared" si="13"/>
        <v>0</v>
      </c>
    </row>
    <row r="17" spans="1:33" ht="26.25" thickBot="1">
      <c r="A17" s="14">
        <v>9</v>
      </c>
      <c r="B17" s="71" t="s">
        <v>454</v>
      </c>
      <c r="C17" s="70" t="s">
        <v>457</v>
      </c>
      <c r="D17" s="181"/>
      <c r="E17" s="159">
        <v>1</v>
      </c>
      <c r="F17" s="160"/>
      <c r="G17" s="160"/>
      <c r="H17" s="161"/>
      <c r="I17" s="13">
        <f>E17*3+F17*2+G17+H17*0</f>
        <v>3</v>
      </c>
      <c r="J17" s="14" t="s">
        <v>43</v>
      </c>
      <c r="K17" s="49" t="s">
        <v>369</v>
      </c>
      <c r="L17" s="49" t="s">
        <v>370</v>
      </c>
      <c r="M17" s="49" t="s">
        <v>375</v>
      </c>
      <c r="N17" s="45"/>
      <c r="O17" s="45"/>
      <c r="P17" s="45"/>
      <c r="Q17" s="45"/>
      <c r="R17" s="10"/>
      <c r="S17" s="10"/>
      <c r="T17" s="59">
        <f t="shared" si="0"/>
        <v>9</v>
      </c>
      <c r="U17" s="186">
        <f t="shared" si="1"/>
        <v>0</v>
      </c>
      <c r="V17" s="187">
        <f t="shared" si="14"/>
        <v>0</v>
      </c>
      <c r="W17" s="187">
        <f t="shared" si="2"/>
        <v>0</v>
      </c>
      <c r="X17" s="187">
        <f>IF(J17=$X$7,I17,0)</f>
        <v>0</v>
      </c>
      <c r="Y17" s="187">
        <f t="shared" si="4"/>
        <v>0</v>
      </c>
      <c r="Z17" s="187">
        <f>IF(J17=$Z$7,I17,0)</f>
        <v>3</v>
      </c>
      <c r="AA17" s="187">
        <f>IF(J17=$AA$7,I17,0)</f>
        <v>0</v>
      </c>
      <c r="AB17" s="187">
        <f t="shared" si="7"/>
        <v>0</v>
      </c>
      <c r="AC17" s="187">
        <f t="shared" si="8"/>
        <v>0</v>
      </c>
      <c r="AD17" s="187">
        <f t="shared" si="9"/>
        <v>0</v>
      </c>
      <c r="AE17" s="187">
        <f t="shared" si="10"/>
        <v>0</v>
      </c>
      <c r="AF17" s="187">
        <f t="shared" si="11"/>
        <v>0</v>
      </c>
      <c r="AG17" s="191">
        <f t="shared" si="13"/>
        <v>0</v>
      </c>
    </row>
    <row r="18" spans="1:33" ht="26.25" thickBot="1">
      <c r="A18" s="14">
        <v>10</v>
      </c>
      <c r="B18" s="231" t="s">
        <v>772</v>
      </c>
      <c r="C18" s="174" t="s">
        <v>432</v>
      </c>
      <c r="D18" s="181"/>
      <c r="E18" s="159"/>
      <c r="F18" s="160">
        <v>1</v>
      </c>
      <c r="G18" s="160"/>
      <c r="H18" s="161"/>
      <c r="I18" s="13">
        <f t="shared" si="12"/>
        <v>2</v>
      </c>
      <c r="J18" s="14" t="s">
        <v>43</v>
      </c>
      <c r="K18" s="49" t="s">
        <v>347</v>
      </c>
      <c r="L18" s="49" t="s">
        <v>370</v>
      </c>
      <c r="M18" s="72"/>
      <c r="N18" s="45"/>
      <c r="O18" s="45"/>
      <c r="P18" s="45"/>
      <c r="Q18" s="45"/>
      <c r="R18" s="10"/>
      <c r="S18" s="10"/>
      <c r="T18" s="59">
        <f t="shared" si="0"/>
        <v>10</v>
      </c>
      <c r="U18" s="186">
        <f t="shared" si="1"/>
        <v>0</v>
      </c>
      <c r="V18" s="187">
        <f t="shared" si="14"/>
        <v>0</v>
      </c>
      <c r="W18" s="187">
        <f t="shared" si="2"/>
        <v>0</v>
      </c>
      <c r="X18" s="187">
        <f t="shared" si="3"/>
        <v>0</v>
      </c>
      <c r="Y18" s="187">
        <f t="shared" si="4"/>
        <v>0</v>
      </c>
      <c r="Z18" s="187">
        <f t="shared" si="5"/>
        <v>2</v>
      </c>
      <c r="AA18" s="187">
        <f t="shared" si="6"/>
        <v>0</v>
      </c>
      <c r="AB18" s="187">
        <f t="shared" si="7"/>
        <v>0</v>
      </c>
      <c r="AC18" s="187">
        <f t="shared" si="8"/>
        <v>0</v>
      </c>
      <c r="AD18" s="187">
        <f t="shared" si="9"/>
        <v>0</v>
      </c>
      <c r="AE18" s="187">
        <f t="shared" si="10"/>
        <v>0</v>
      </c>
      <c r="AF18" s="187">
        <f t="shared" si="11"/>
        <v>0</v>
      </c>
      <c r="AG18" s="191">
        <f t="shared" si="13"/>
        <v>0</v>
      </c>
    </row>
    <row r="19" spans="1:33" ht="26.25" thickBot="1">
      <c r="A19" s="14">
        <v>11</v>
      </c>
      <c r="B19" s="70" t="s">
        <v>455</v>
      </c>
      <c r="C19" s="70" t="s">
        <v>458</v>
      </c>
      <c r="D19" s="181"/>
      <c r="E19" s="159"/>
      <c r="F19" s="160"/>
      <c r="G19" s="160"/>
      <c r="H19" s="161">
        <v>1</v>
      </c>
      <c r="I19" s="13">
        <f t="shared" si="12"/>
        <v>0</v>
      </c>
      <c r="J19" s="14" t="s">
        <v>43</v>
      </c>
      <c r="K19" s="49" t="s">
        <v>369</v>
      </c>
      <c r="L19" s="72"/>
      <c r="M19" s="72"/>
      <c r="N19" s="45"/>
      <c r="O19" s="45"/>
      <c r="P19" s="45"/>
      <c r="Q19" s="45"/>
      <c r="R19" s="10"/>
      <c r="S19" s="10"/>
      <c r="T19" s="59">
        <f t="shared" si="0"/>
        <v>11</v>
      </c>
      <c r="U19" s="186">
        <f t="shared" si="1"/>
        <v>0</v>
      </c>
      <c r="V19" s="187">
        <f t="shared" si="14"/>
        <v>0</v>
      </c>
      <c r="W19" s="187">
        <f t="shared" si="2"/>
        <v>0</v>
      </c>
      <c r="X19" s="187">
        <f t="shared" si="3"/>
        <v>0</v>
      </c>
      <c r="Y19" s="187">
        <f>IF(J19=$Y$7,I19,0)</f>
        <v>0</v>
      </c>
      <c r="Z19" s="187">
        <f t="shared" si="5"/>
        <v>0</v>
      </c>
      <c r="AA19" s="187">
        <f t="shared" si="6"/>
        <v>0</v>
      </c>
      <c r="AB19" s="187">
        <f t="shared" si="7"/>
        <v>0</v>
      </c>
      <c r="AC19" s="187">
        <f t="shared" si="8"/>
        <v>0</v>
      </c>
      <c r="AD19" s="187">
        <f t="shared" si="9"/>
        <v>0</v>
      </c>
      <c r="AE19" s="187">
        <f t="shared" si="10"/>
        <v>0</v>
      </c>
      <c r="AF19" s="187">
        <f t="shared" si="11"/>
        <v>0</v>
      </c>
      <c r="AG19" s="191">
        <f t="shared" si="13"/>
        <v>0</v>
      </c>
    </row>
    <row r="20" spans="1:33" ht="13.5" thickBot="1">
      <c r="A20" s="122"/>
      <c r="B20" s="357" t="s">
        <v>463</v>
      </c>
      <c r="C20" s="358"/>
      <c r="D20" s="358"/>
      <c r="E20" s="358"/>
      <c r="F20" s="358"/>
      <c r="G20" s="358"/>
      <c r="H20" s="358"/>
      <c r="I20" s="358"/>
      <c r="J20" s="358"/>
      <c r="K20" s="358"/>
      <c r="L20" s="358"/>
      <c r="M20" s="358"/>
      <c r="N20" s="358"/>
      <c r="O20" s="358"/>
      <c r="P20" s="358"/>
      <c r="Q20" s="359"/>
      <c r="R20" s="10"/>
      <c r="S20" s="10"/>
      <c r="T20" s="59"/>
      <c r="U20" s="186"/>
      <c r="V20" s="187"/>
      <c r="W20" s="187"/>
      <c r="X20" s="187"/>
      <c r="Y20" s="187"/>
      <c r="Z20" s="187"/>
      <c r="AA20" s="187"/>
      <c r="AB20" s="187"/>
      <c r="AC20" s="187"/>
      <c r="AD20" s="187"/>
      <c r="AE20" s="187"/>
      <c r="AF20" s="187"/>
      <c r="AG20" s="191"/>
    </row>
    <row r="21" spans="1:33" ht="26.25" thickBot="1">
      <c r="A21" s="14">
        <v>12</v>
      </c>
      <c r="B21" s="230" t="s">
        <v>773</v>
      </c>
      <c r="C21" s="12" t="s">
        <v>461</v>
      </c>
      <c r="D21" s="181"/>
      <c r="E21" s="159">
        <v>1</v>
      </c>
      <c r="F21" s="160"/>
      <c r="G21" s="160"/>
      <c r="H21" s="161"/>
      <c r="I21" s="13">
        <f>E21*3+F21*2+G21+H21*0</f>
        <v>3</v>
      </c>
      <c r="J21" s="11" t="s">
        <v>33</v>
      </c>
      <c r="K21" s="49" t="s">
        <v>309</v>
      </c>
      <c r="L21" s="49" t="s">
        <v>310</v>
      </c>
      <c r="M21" s="49" t="s">
        <v>327</v>
      </c>
      <c r="N21" s="95" t="s">
        <v>311</v>
      </c>
      <c r="O21" s="49" t="s">
        <v>312</v>
      </c>
      <c r="P21" s="45"/>
      <c r="Q21" s="45"/>
      <c r="R21" s="10"/>
      <c r="S21" s="10"/>
      <c r="T21" s="59">
        <f t="shared" si="0"/>
        <v>12</v>
      </c>
      <c r="U21" s="186">
        <f t="shared" si="1"/>
        <v>0</v>
      </c>
      <c r="V21" s="187">
        <f t="shared" si="14"/>
        <v>0</v>
      </c>
      <c r="W21" s="187">
        <f t="shared" si="2"/>
        <v>0</v>
      </c>
      <c r="X21" s="187">
        <f t="shared" si="3"/>
        <v>0</v>
      </c>
      <c r="Y21" s="187">
        <f aca="true" t="shared" si="15" ref="Y21:Y50">IF(J21=$Y$7,I21,0)</f>
        <v>0</v>
      </c>
      <c r="Z21" s="187">
        <f t="shared" si="5"/>
        <v>0</v>
      </c>
      <c r="AA21" s="187">
        <f t="shared" si="6"/>
        <v>3</v>
      </c>
      <c r="AB21" s="187">
        <f t="shared" si="7"/>
        <v>0</v>
      </c>
      <c r="AC21" s="187">
        <f t="shared" si="8"/>
        <v>0</v>
      </c>
      <c r="AD21" s="187">
        <f t="shared" si="9"/>
        <v>0</v>
      </c>
      <c r="AE21" s="187">
        <f t="shared" si="10"/>
        <v>0</v>
      </c>
      <c r="AF21" s="187">
        <f t="shared" si="11"/>
        <v>0</v>
      </c>
      <c r="AG21" s="191">
        <f t="shared" si="13"/>
        <v>0</v>
      </c>
    </row>
    <row r="22" spans="1:33" ht="22.5" customHeight="1" thickBot="1">
      <c r="A22" s="14">
        <v>13</v>
      </c>
      <c r="B22" s="229" t="s">
        <v>796</v>
      </c>
      <c r="C22" s="15" t="s">
        <v>462</v>
      </c>
      <c r="D22" s="181"/>
      <c r="E22" s="159">
        <v>1</v>
      </c>
      <c r="F22" s="160"/>
      <c r="G22" s="160"/>
      <c r="H22" s="161"/>
      <c r="I22" s="13">
        <f>E22*3+F22*2+G22+H22*0</f>
        <v>3</v>
      </c>
      <c r="J22" s="14" t="s">
        <v>33</v>
      </c>
      <c r="K22" s="49" t="s">
        <v>371</v>
      </c>
      <c r="L22" s="49" t="s">
        <v>405</v>
      </c>
      <c r="M22" s="72"/>
      <c r="N22" s="72"/>
      <c r="O22" s="72"/>
      <c r="P22" s="45"/>
      <c r="Q22" s="45"/>
      <c r="R22" s="10"/>
      <c r="S22" s="10"/>
      <c r="T22" s="59">
        <f t="shared" si="0"/>
        <v>13</v>
      </c>
      <c r="U22" s="186">
        <f t="shared" si="1"/>
        <v>0</v>
      </c>
      <c r="V22" s="187">
        <f t="shared" si="14"/>
        <v>0</v>
      </c>
      <c r="W22" s="187">
        <f t="shared" si="2"/>
        <v>0</v>
      </c>
      <c r="X22" s="187">
        <f t="shared" si="3"/>
        <v>0</v>
      </c>
      <c r="Y22" s="187">
        <f t="shared" si="15"/>
        <v>0</v>
      </c>
      <c r="Z22" s="187">
        <f t="shared" si="5"/>
        <v>0</v>
      </c>
      <c r="AA22" s="187">
        <f t="shared" si="6"/>
        <v>3</v>
      </c>
      <c r="AB22" s="187">
        <f t="shared" si="7"/>
        <v>0</v>
      </c>
      <c r="AC22" s="187">
        <f t="shared" si="8"/>
        <v>0</v>
      </c>
      <c r="AD22" s="187">
        <f t="shared" si="9"/>
        <v>0</v>
      </c>
      <c r="AE22" s="187">
        <f t="shared" si="10"/>
        <v>0</v>
      </c>
      <c r="AF22" s="187">
        <f t="shared" si="11"/>
        <v>0</v>
      </c>
      <c r="AG22" s="191">
        <f t="shared" si="13"/>
        <v>0</v>
      </c>
    </row>
    <row r="23" spans="1:33" ht="26.25" thickBot="1">
      <c r="A23" s="119" t="s">
        <v>726</v>
      </c>
      <c r="B23" s="231" t="s">
        <v>797</v>
      </c>
      <c r="C23" s="174" t="s">
        <v>432</v>
      </c>
      <c r="D23" s="181">
        <v>1</v>
      </c>
      <c r="E23" s="159"/>
      <c r="F23" s="160"/>
      <c r="G23" s="160"/>
      <c r="H23" s="161"/>
      <c r="I23" s="13">
        <f>E23*3+F23*2+G23+H23*0</f>
        <v>0</v>
      </c>
      <c r="J23" s="14" t="s">
        <v>74</v>
      </c>
      <c r="K23" s="49" t="s">
        <v>321</v>
      </c>
      <c r="L23" s="49" t="s">
        <v>350</v>
      </c>
      <c r="M23" s="49" t="s">
        <v>351</v>
      </c>
      <c r="N23" s="72"/>
      <c r="O23" s="72"/>
      <c r="P23" s="45"/>
      <c r="Q23" s="45"/>
      <c r="R23" s="10"/>
      <c r="S23" s="10"/>
      <c r="T23" s="212" t="str">
        <f>A23</f>
        <v>14***</v>
      </c>
      <c r="U23" s="186">
        <f t="shared" si="1"/>
        <v>0</v>
      </c>
      <c r="V23" s="187">
        <f t="shared" si="14"/>
        <v>0</v>
      </c>
      <c r="W23" s="187">
        <f t="shared" si="2"/>
        <v>0</v>
      </c>
      <c r="X23" s="187">
        <f t="shared" si="3"/>
        <v>0</v>
      </c>
      <c r="Y23" s="187">
        <f t="shared" si="15"/>
        <v>0</v>
      </c>
      <c r="Z23" s="187">
        <f t="shared" si="5"/>
        <v>0</v>
      </c>
      <c r="AA23" s="187">
        <f t="shared" si="6"/>
        <v>0</v>
      </c>
      <c r="AB23" s="187">
        <f t="shared" si="7"/>
        <v>0</v>
      </c>
      <c r="AC23" s="187">
        <f t="shared" si="8"/>
        <v>0</v>
      </c>
      <c r="AD23" s="187">
        <f t="shared" si="9"/>
        <v>0</v>
      </c>
      <c r="AE23" s="187">
        <f t="shared" si="10"/>
        <v>0</v>
      </c>
      <c r="AF23" s="187">
        <f t="shared" si="11"/>
        <v>0</v>
      </c>
      <c r="AG23" s="191" t="str">
        <f t="shared" si="13"/>
        <v>CRS</v>
      </c>
    </row>
    <row r="24" spans="1:33" ht="13.5" thickBot="1">
      <c r="A24" s="122"/>
      <c r="B24" s="357" t="s">
        <v>104</v>
      </c>
      <c r="C24" s="358"/>
      <c r="D24" s="358"/>
      <c r="E24" s="358"/>
      <c r="F24" s="358"/>
      <c r="G24" s="358"/>
      <c r="H24" s="358"/>
      <c r="I24" s="358"/>
      <c r="J24" s="358"/>
      <c r="K24" s="358"/>
      <c r="L24" s="358"/>
      <c r="M24" s="358"/>
      <c r="N24" s="358"/>
      <c r="O24" s="358"/>
      <c r="P24" s="358"/>
      <c r="Q24" s="359"/>
      <c r="R24" s="10"/>
      <c r="S24" s="10"/>
      <c r="T24" s="59"/>
      <c r="U24" s="186"/>
      <c r="V24" s="187"/>
      <c r="W24" s="187"/>
      <c r="X24" s="187"/>
      <c r="Y24" s="187"/>
      <c r="Z24" s="187"/>
      <c r="AA24" s="187"/>
      <c r="AB24" s="187"/>
      <c r="AC24" s="187"/>
      <c r="AD24" s="187"/>
      <c r="AE24" s="187"/>
      <c r="AF24" s="187"/>
      <c r="AG24" s="191"/>
    </row>
    <row r="25" spans="1:33" ht="26.25" thickBot="1">
      <c r="A25" s="14">
        <v>15</v>
      </c>
      <c r="B25" s="31" t="s">
        <v>464</v>
      </c>
      <c r="C25" s="12" t="s">
        <v>458</v>
      </c>
      <c r="D25" s="181"/>
      <c r="E25" s="159">
        <v>1</v>
      </c>
      <c r="F25" s="160"/>
      <c r="G25" s="160"/>
      <c r="H25" s="161"/>
      <c r="I25" s="13">
        <f>E25*3+F25*2+G25+H25*0</f>
        <v>3</v>
      </c>
      <c r="J25" s="11" t="s">
        <v>47</v>
      </c>
      <c r="K25" s="95" t="s">
        <v>358</v>
      </c>
      <c r="L25" s="73"/>
      <c r="M25" s="72"/>
      <c r="N25" s="72"/>
      <c r="O25" s="72"/>
      <c r="P25" s="45"/>
      <c r="Q25" s="45"/>
      <c r="R25" s="10"/>
      <c r="S25" s="10"/>
      <c r="T25" s="59">
        <f t="shared" si="0"/>
        <v>15</v>
      </c>
      <c r="U25" s="186">
        <f t="shared" si="1"/>
        <v>0</v>
      </c>
      <c r="V25" s="187">
        <f t="shared" si="14"/>
        <v>0</v>
      </c>
      <c r="W25" s="187">
        <f t="shared" si="2"/>
        <v>0</v>
      </c>
      <c r="X25" s="187">
        <f t="shared" si="3"/>
        <v>3</v>
      </c>
      <c r="Y25" s="187">
        <f t="shared" si="15"/>
        <v>0</v>
      </c>
      <c r="Z25" s="187">
        <f t="shared" si="5"/>
        <v>0</v>
      </c>
      <c r="AA25" s="187">
        <f t="shared" si="6"/>
        <v>0</v>
      </c>
      <c r="AB25" s="187">
        <f t="shared" si="7"/>
        <v>0</v>
      </c>
      <c r="AC25" s="187">
        <f t="shared" si="8"/>
        <v>0</v>
      </c>
      <c r="AD25" s="187">
        <f t="shared" si="9"/>
        <v>0</v>
      </c>
      <c r="AE25" s="187">
        <f t="shared" si="10"/>
        <v>0</v>
      </c>
      <c r="AF25" s="187">
        <f t="shared" si="11"/>
        <v>0</v>
      </c>
      <c r="AG25" s="191">
        <f t="shared" si="13"/>
        <v>0</v>
      </c>
    </row>
    <row r="26" spans="1:33" ht="26.25" thickBot="1">
      <c r="A26" s="14">
        <v>16</v>
      </c>
      <c r="B26" s="229" t="s">
        <v>774</v>
      </c>
      <c r="C26" s="15" t="s">
        <v>465</v>
      </c>
      <c r="D26" s="181"/>
      <c r="E26" s="159">
        <v>1</v>
      </c>
      <c r="F26" s="160"/>
      <c r="G26" s="160"/>
      <c r="H26" s="161"/>
      <c r="I26" s="13">
        <f aca="true" t="shared" si="16" ref="I26:I50">E26*3+F26*2+G26+H26*0</f>
        <v>3</v>
      </c>
      <c r="J26" s="14" t="s">
        <v>47</v>
      </c>
      <c r="K26" s="95" t="s">
        <v>358</v>
      </c>
      <c r="L26" s="49" t="s">
        <v>368</v>
      </c>
      <c r="M26" s="72"/>
      <c r="N26" s="72"/>
      <c r="O26" s="72"/>
      <c r="P26" s="45"/>
      <c r="Q26" s="45"/>
      <c r="R26" s="10"/>
      <c r="S26" s="10"/>
      <c r="T26" s="59">
        <f t="shared" si="0"/>
        <v>16</v>
      </c>
      <c r="U26" s="186">
        <f t="shared" si="1"/>
        <v>0</v>
      </c>
      <c r="V26" s="187">
        <f t="shared" si="14"/>
        <v>0</v>
      </c>
      <c r="W26" s="187">
        <f t="shared" si="2"/>
        <v>0</v>
      </c>
      <c r="X26" s="187">
        <f t="shared" si="3"/>
        <v>3</v>
      </c>
      <c r="Y26" s="187">
        <f t="shared" si="15"/>
        <v>0</v>
      </c>
      <c r="Z26" s="187">
        <f t="shared" si="5"/>
        <v>0</v>
      </c>
      <c r="AA26" s="187">
        <f t="shared" si="6"/>
        <v>0</v>
      </c>
      <c r="AB26" s="187">
        <f t="shared" si="7"/>
        <v>0</v>
      </c>
      <c r="AC26" s="187">
        <f t="shared" si="8"/>
        <v>0</v>
      </c>
      <c r="AD26" s="187">
        <f t="shared" si="9"/>
        <v>0</v>
      </c>
      <c r="AE26" s="187">
        <f t="shared" si="10"/>
        <v>0</v>
      </c>
      <c r="AF26" s="187">
        <f t="shared" si="11"/>
        <v>0</v>
      </c>
      <c r="AG26" s="191">
        <f t="shared" si="13"/>
        <v>0</v>
      </c>
    </row>
    <row r="27" spans="1:33" ht="26.25" thickBot="1">
      <c r="A27" s="14">
        <v>17</v>
      </c>
      <c r="B27" s="229" t="s">
        <v>798</v>
      </c>
      <c r="C27" s="15" t="s">
        <v>466</v>
      </c>
      <c r="D27" s="181"/>
      <c r="E27" s="159"/>
      <c r="F27" s="160">
        <v>1</v>
      </c>
      <c r="G27" s="160"/>
      <c r="H27" s="161"/>
      <c r="I27" s="13">
        <f t="shared" si="16"/>
        <v>2</v>
      </c>
      <c r="J27" s="14" t="s">
        <v>47</v>
      </c>
      <c r="K27" s="95" t="s">
        <v>358</v>
      </c>
      <c r="L27" s="49" t="s">
        <v>368</v>
      </c>
      <c r="M27" s="72"/>
      <c r="N27" s="72"/>
      <c r="O27" s="72"/>
      <c r="P27" s="45"/>
      <c r="Q27" s="45"/>
      <c r="R27" s="10"/>
      <c r="S27" s="10"/>
      <c r="T27" s="59">
        <f t="shared" si="0"/>
        <v>17</v>
      </c>
      <c r="U27" s="186">
        <f t="shared" si="1"/>
        <v>0</v>
      </c>
      <c r="V27" s="187">
        <f t="shared" si="14"/>
        <v>0</v>
      </c>
      <c r="W27" s="187">
        <f t="shared" si="2"/>
        <v>0</v>
      </c>
      <c r="X27" s="187">
        <f t="shared" si="3"/>
        <v>2</v>
      </c>
      <c r="Y27" s="187">
        <f t="shared" si="15"/>
        <v>0</v>
      </c>
      <c r="Z27" s="187">
        <f t="shared" si="5"/>
        <v>0</v>
      </c>
      <c r="AA27" s="187">
        <f t="shared" si="6"/>
        <v>0</v>
      </c>
      <c r="AB27" s="187">
        <f t="shared" si="7"/>
        <v>0</v>
      </c>
      <c r="AC27" s="187">
        <f t="shared" si="8"/>
        <v>0</v>
      </c>
      <c r="AD27" s="187">
        <f t="shared" si="9"/>
        <v>0</v>
      </c>
      <c r="AE27" s="187">
        <f t="shared" si="10"/>
        <v>0</v>
      </c>
      <c r="AF27" s="187">
        <f t="shared" si="11"/>
        <v>0</v>
      </c>
      <c r="AG27" s="191">
        <f t="shared" si="13"/>
        <v>0</v>
      </c>
    </row>
    <row r="28" spans="1:33" ht="26.25" thickBot="1">
      <c r="A28" s="14">
        <v>18</v>
      </c>
      <c r="B28" s="71" t="s">
        <v>467</v>
      </c>
      <c r="C28" s="15" t="s">
        <v>220</v>
      </c>
      <c r="D28" s="181"/>
      <c r="E28" s="159"/>
      <c r="F28" s="160">
        <v>1</v>
      </c>
      <c r="G28" s="160"/>
      <c r="H28" s="161"/>
      <c r="I28" s="13">
        <f t="shared" si="16"/>
        <v>2</v>
      </c>
      <c r="J28" s="14" t="s">
        <v>47</v>
      </c>
      <c r="K28" s="49" t="s">
        <v>368</v>
      </c>
      <c r="L28" s="72"/>
      <c r="M28" s="72"/>
      <c r="N28" s="72"/>
      <c r="O28" s="72"/>
      <c r="P28" s="45"/>
      <c r="Q28" s="45"/>
      <c r="R28" s="10"/>
      <c r="S28" s="10"/>
      <c r="T28" s="59">
        <f t="shared" si="0"/>
        <v>18</v>
      </c>
      <c r="U28" s="186">
        <f t="shared" si="1"/>
        <v>0</v>
      </c>
      <c r="V28" s="187">
        <f t="shared" si="14"/>
        <v>0</v>
      </c>
      <c r="W28" s="187">
        <f t="shared" si="2"/>
        <v>0</v>
      </c>
      <c r="X28" s="187">
        <f t="shared" si="3"/>
        <v>2</v>
      </c>
      <c r="Y28" s="187">
        <f t="shared" si="15"/>
        <v>0</v>
      </c>
      <c r="Z28" s="187">
        <f t="shared" si="5"/>
        <v>0</v>
      </c>
      <c r="AA28" s="187">
        <f t="shared" si="6"/>
        <v>0</v>
      </c>
      <c r="AB28" s="187">
        <f t="shared" si="7"/>
        <v>0</v>
      </c>
      <c r="AC28" s="187">
        <f t="shared" si="8"/>
        <v>0</v>
      </c>
      <c r="AD28" s="187">
        <f t="shared" si="9"/>
        <v>0</v>
      </c>
      <c r="AE28" s="187">
        <f t="shared" si="10"/>
        <v>0</v>
      </c>
      <c r="AF28" s="187">
        <f t="shared" si="11"/>
        <v>0</v>
      </c>
      <c r="AG28" s="191">
        <f t="shared" si="13"/>
        <v>0</v>
      </c>
    </row>
    <row r="29" spans="1:33" ht="26.25" thickBot="1">
      <c r="A29" s="14">
        <v>19</v>
      </c>
      <c r="B29" s="229" t="s">
        <v>775</v>
      </c>
      <c r="C29" s="15" t="s">
        <v>468</v>
      </c>
      <c r="D29" s="181"/>
      <c r="E29" s="159"/>
      <c r="F29" s="160"/>
      <c r="G29" s="160"/>
      <c r="H29" s="161">
        <v>1</v>
      </c>
      <c r="I29" s="13">
        <f t="shared" si="16"/>
        <v>0</v>
      </c>
      <c r="J29" s="14" t="s">
        <v>47</v>
      </c>
      <c r="K29" s="95" t="s">
        <v>358</v>
      </c>
      <c r="L29" s="49" t="s">
        <v>469</v>
      </c>
      <c r="M29" s="72"/>
      <c r="N29" s="72"/>
      <c r="O29" s="72"/>
      <c r="P29" s="45"/>
      <c r="Q29" s="45"/>
      <c r="R29" s="10"/>
      <c r="S29" s="10"/>
      <c r="T29" s="59">
        <f t="shared" si="0"/>
        <v>19</v>
      </c>
      <c r="U29" s="186">
        <f t="shared" si="1"/>
        <v>0</v>
      </c>
      <c r="V29" s="187">
        <f t="shared" si="14"/>
        <v>0</v>
      </c>
      <c r="W29" s="187">
        <f t="shared" si="2"/>
        <v>0</v>
      </c>
      <c r="X29" s="187">
        <f t="shared" si="3"/>
        <v>0</v>
      </c>
      <c r="Y29" s="187">
        <f t="shared" si="15"/>
        <v>0</v>
      </c>
      <c r="Z29" s="187">
        <f t="shared" si="5"/>
        <v>0</v>
      </c>
      <c r="AA29" s="187">
        <f t="shared" si="6"/>
        <v>0</v>
      </c>
      <c r="AB29" s="187">
        <f t="shared" si="7"/>
        <v>0</v>
      </c>
      <c r="AC29" s="187">
        <f t="shared" si="8"/>
        <v>0</v>
      </c>
      <c r="AD29" s="187">
        <f t="shared" si="9"/>
        <v>0</v>
      </c>
      <c r="AE29" s="187">
        <f t="shared" si="10"/>
        <v>0</v>
      </c>
      <c r="AF29" s="187">
        <f t="shared" si="11"/>
        <v>0</v>
      </c>
      <c r="AG29" s="191">
        <f t="shared" si="13"/>
        <v>0</v>
      </c>
    </row>
    <row r="30" spans="1:33" ht="13.5" thickBot="1">
      <c r="A30" s="14">
        <v>20</v>
      </c>
      <c r="B30" s="40" t="s">
        <v>470</v>
      </c>
      <c r="C30" s="174" t="s">
        <v>432</v>
      </c>
      <c r="D30" s="181"/>
      <c r="E30" s="159">
        <v>1</v>
      </c>
      <c r="F30" s="160"/>
      <c r="G30" s="160"/>
      <c r="H30" s="161"/>
      <c r="I30" s="13">
        <f t="shared" si="16"/>
        <v>3</v>
      </c>
      <c r="J30" s="11" t="s">
        <v>47</v>
      </c>
      <c r="K30" s="95" t="s">
        <v>354</v>
      </c>
      <c r="L30" s="95" t="s">
        <v>355</v>
      </c>
      <c r="M30" s="72"/>
      <c r="N30" s="72"/>
      <c r="O30" s="72"/>
      <c r="P30" s="45"/>
      <c r="Q30" s="45"/>
      <c r="R30" s="10"/>
      <c r="S30" s="10"/>
      <c r="T30" s="59">
        <f t="shared" si="0"/>
        <v>20</v>
      </c>
      <c r="U30" s="186">
        <f t="shared" si="1"/>
        <v>0</v>
      </c>
      <c r="V30" s="187">
        <f t="shared" si="14"/>
        <v>0</v>
      </c>
      <c r="W30" s="187">
        <f t="shared" si="2"/>
        <v>0</v>
      </c>
      <c r="X30" s="187">
        <f t="shared" si="3"/>
        <v>3</v>
      </c>
      <c r="Y30" s="187">
        <f t="shared" si="15"/>
        <v>0</v>
      </c>
      <c r="Z30" s="187">
        <f t="shared" si="5"/>
        <v>0</v>
      </c>
      <c r="AA30" s="187">
        <f t="shared" si="6"/>
        <v>0</v>
      </c>
      <c r="AB30" s="187">
        <f t="shared" si="7"/>
        <v>0</v>
      </c>
      <c r="AC30" s="187">
        <f t="shared" si="8"/>
        <v>0</v>
      </c>
      <c r="AD30" s="187">
        <f t="shared" si="9"/>
        <v>0</v>
      </c>
      <c r="AE30" s="187">
        <f t="shared" si="10"/>
        <v>0</v>
      </c>
      <c r="AF30" s="187">
        <f t="shared" si="11"/>
        <v>0</v>
      </c>
      <c r="AG30" s="191">
        <f t="shared" si="13"/>
        <v>0</v>
      </c>
    </row>
    <row r="31" spans="1:33" ht="26.25" thickBot="1">
      <c r="A31" s="119">
        <v>21</v>
      </c>
      <c r="B31" s="231" t="s">
        <v>799</v>
      </c>
      <c r="C31" s="174" t="s">
        <v>432</v>
      </c>
      <c r="D31" s="181"/>
      <c r="E31" s="159"/>
      <c r="F31" s="160">
        <v>1</v>
      </c>
      <c r="G31" s="160"/>
      <c r="H31" s="161"/>
      <c r="I31" s="13">
        <f t="shared" si="16"/>
        <v>2</v>
      </c>
      <c r="J31" s="14" t="s">
        <v>47</v>
      </c>
      <c r="K31" s="95" t="s">
        <v>355</v>
      </c>
      <c r="L31" s="72"/>
      <c r="M31" s="72"/>
      <c r="N31" s="72"/>
      <c r="O31" s="72"/>
      <c r="P31" s="45"/>
      <c r="Q31" s="45"/>
      <c r="R31" s="10"/>
      <c r="S31" s="10"/>
      <c r="T31" s="212">
        <f t="shared" si="0"/>
        <v>21</v>
      </c>
      <c r="U31" s="186">
        <f t="shared" si="1"/>
        <v>0</v>
      </c>
      <c r="V31" s="187">
        <f t="shared" si="14"/>
        <v>0</v>
      </c>
      <c r="W31" s="187">
        <f t="shared" si="2"/>
        <v>0</v>
      </c>
      <c r="X31" s="187">
        <f t="shared" si="3"/>
        <v>2</v>
      </c>
      <c r="Y31" s="187">
        <f t="shared" si="15"/>
        <v>0</v>
      </c>
      <c r="Z31" s="187">
        <f t="shared" si="5"/>
        <v>0</v>
      </c>
      <c r="AA31" s="187">
        <f t="shared" si="6"/>
        <v>0</v>
      </c>
      <c r="AB31" s="187">
        <f t="shared" si="7"/>
        <v>0</v>
      </c>
      <c r="AC31" s="187">
        <f t="shared" si="8"/>
        <v>0</v>
      </c>
      <c r="AD31" s="187">
        <f t="shared" si="9"/>
        <v>0</v>
      </c>
      <c r="AE31" s="187">
        <f t="shared" si="10"/>
        <v>0</v>
      </c>
      <c r="AF31" s="187">
        <f t="shared" si="11"/>
        <v>0</v>
      </c>
      <c r="AG31" s="191">
        <f t="shared" si="13"/>
        <v>0</v>
      </c>
    </row>
    <row r="32" spans="1:33" ht="13.5" thickBot="1">
      <c r="A32" s="122"/>
      <c r="B32" s="357" t="s">
        <v>471</v>
      </c>
      <c r="C32" s="358"/>
      <c r="D32" s="358"/>
      <c r="E32" s="358"/>
      <c r="F32" s="358"/>
      <c r="G32" s="358"/>
      <c r="H32" s="358"/>
      <c r="I32" s="358"/>
      <c r="J32" s="358"/>
      <c r="K32" s="358"/>
      <c r="L32" s="358"/>
      <c r="M32" s="358"/>
      <c r="N32" s="358"/>
      <c r="O32" s="358"/>
      <c r="P32" s="358"/>
      <c r="Q32" s="359"/>
      <c r="R32" s="10"/>
      <c r="S32" s="10"/>
      <c r="T32" s="59"/>
      <c r="U32" s="186"/>
      <c r="V32" s="187"/>
      <c r="W32" s="187"/>
      <c r="X32" s="187"/>
      <c r="Y32" s="187"/>
      <c r="Z32" s="187"/>
      <c r="AA32" s="187"/>
      <c r="AB32" s="187"/>
      <c r="AC32" s="187"/>
      <c r="AD32" s="187"/>
      <c r="AE32" s="187"/>
      <c r="AF32" s="187"/>
      <c r="AG32" s="191"/>
    </row>
    <row r="33" spans="1:33" ht="26.25" thickBot="1">
      <c r="A33" s="14">
        <v>22</v>
      </c>
      <c r="B33" s="230" t="s">
        <v>776</v>
      </c>
      <c r="C33" s="40" t="s">
        <v>224</v>
      </c>
      <c r="D33" s="181"/>
      <c r="E33" s="159">
        <v>1</v>
      </c>
      <c r="F33" s="160"/>
      <c r="G33" s="160"/>
      <c r="H33" s="161"/>
      <c r="I33" s="13">
        <f t="shared" si="16"/>
        <v>3</v>
      </c>
      <c r="J33" s="11" t="s">
        <v>25</v>
      </c>
      <c r="K33" s="95" t="s">
        <v>38</v>
      </c>
      <c r="L33" s="95" t="s">
        <v>50</v>
      </c>
      <c r="M33" s="73"/>
      <c r="N33" s="72"/>
      <c r="O33" s="72"/>
      <c r="P33" s="45"/>
      <c r="Q33" s="45"/>
      <c r="R33" s="10"/>
      <c r="S33" s="10"/>
      <c r="T33" s="59">
        <f t="shared" si="0"/>
        <v>22</v>
      </c>
      <c r="U33" s="186">
        <f t="shared" si="1"/>
        <v>0</v>
      </c>
      <c r="V33" s="187">
        <f t="shared" si="14"/>
        <v>0</v>
      </c>
      <c r="W33" s="187">
        <f t="shared" si="2"/>
        <v>3</v>
      </c>
      <c r="X33" s="187">
        <f t="shared" si="3"/>
        <v>0</v>
      </c>
      <c r="Y33" s="187">
        <f t="shared" si="15"/>
        <v>0</v>
      </c>
      <c r="Z33" s="187">
        <f t="shared" si="5"/>
        <v>0</v>
      </c>
      <c r="AA33" s="187">
        <f t="shared" si="6"/>
        <v>0</v>
      </c>
      <c r="AB33" s="187">
        <f t="shared" si="7"/>
        <v>0</v>
      </c>
      <c r="AC33" s="187">
        <f t="shared" si="8"/>
        <v>0</v>
      </c>
      <c r="AD33" s="187">
        <f t="shared" si="9"/>
        <v>0</v>
      </c>
      <c r="AE33" s="187">
        <f t="shared" si="10"/>
        <v>0</v>
      </c>
      <c r="AF33" s="187">
        <f t="shared" si="11"/>
        <v>0</v>
      </c>
      <c r="AG33" s="191">
        <f t="shared" si="13"/>
        <v>0</v>
      </c>
    </row>
    <row r="34" spans="1:33" ht="26.25" thickBot="1">
      <c r="A34" s="119">
        <v>23</v>
      </c>
      <c r="B34" s="231" t="s">
        <v>770</v>
      </c>
      <c r="C34" s="70" t="s">
        <v>224</v>
      </c>
      <c r="D34" s="181"/>
      <c r="E34" s="159">
        <v>1</v>
      </c>
      <c r="F34" s="160"/>
      <c r="G34" s="160"/>
      <c r="H34" s="161"/>
      <c r="I34" s="13">
        <f t="shared" si="16"/>
        <v>3</v>
      </c>
      <c r="J34" s="14" t="s">
        <v>25</v>
      </c>
      <c r="K34" s="49" t="s">
        <v>340</v>
      </c>
      <c r="L34" s="49" t="s">
        <v>52</v>
      </c>
      <c r="M34" s="49" t="s">
        <v>341</v>
      </c>
      <c r="N34" s="72"/>
      <c r="O34" s="72"/>
      <c r="P34" s="45"/>
      <c r="Q34" s="45"/>
      <c r="R34" s="10"/>
      <c r="S34" s="10"/>
      <c r="T34" s="59">
        <f t="shared" si="0"/>
        <v>23</v>
      </c>
      <c r="U34" s="186">
        <f t="shared" si="1"/>
        <v>0</v>
      </c>
      <c r="V34" s="187">
        <f t="shared" si="14"/>
        <v>0</v>
      </c>
      <c r="W34" s="187">
        <f t="shared" si="2"/>
        <v>3</v>
      </c>
      <c r="X34" s="187">
        <f t="shared" si="3"/>
        <v>0</v>
      </c>
      <c r="Y34" s="187">
        <f t="shared" si="15"/>
        <v>0</v>
      </c>
      <c r="Z34" s="187">
        <f t="shared" si="5"/>
        <v>0</v>
      </c>
      <c r="AA34" s="187">
        <f t="shared" si="6"/>
        <v>0</v>
      </c>
      <c r="AB34" s="187">
        <f t="shared" si="7"/>
        <v>0</v>
      </c>
      <c r="AC34" s="187">
        <f t="shared" si="8"/>
        <v>0</v>
      </c>
      <c r="AD34" s="187">
        <f t="shared" si="9"/>
        <v>0</v>
      </c>
      <c r="AE34" s="187">
        <f t="shared" si="10"/>
        <v>0</v>
      </c>
      <c r="AF34" s="187">
        <f t="shared" si="11"/>
        <v>0</v>
      </c>
      <c r="AG34" s="191">
        <f t="shared" si="13"/>
        <v>0</v>
      </c>
    </row>
    <row r="35" spans="1:33" ht="26.25" thickBot="1">
      <c r="A35" s="119">
        <v>24</v>
      </c>
      <c r="B35" s="231" t="s">
        <v>800</v>
      </c>
      <c r="C35" s="70" t="s">
        <v>224</v>
      </c>
      <c r="D35" s="181"/>
      <c r="E35" s="159"/>
      <c r="F35" s="160"/>
      <c r="G35" s="160">
        <v>1</v>
      </c>
      <c r="H35" s="161"/>
      <c r="I35" s="13">
        <f t="shared" si="16"/>
        <v>1</v>
      </c>
      <c r="J35" s="14" t="s">
        <v>25</v>
      </c>
      <c r="K35" s="49" t="s">
        <v>340</v>
      </c>
      <c r="L35" s="49" t="s">
        <v>341</v>
      </c>
      <c r="M35" s="72"/>
      <c r="N35" s="72"/>
      <c r="O35" s="72"/>
      <c r="P35" s="45"/>
      <c r="Q35" s="45"/>
      <c r="R35" s="10"/>
      <c r="S35" s="10"/>
      <c r="T35" s="59">
        <f t="shared" si="0"/>
        <v>24</v>
      </c>
      <c r="U35" s="186">
        <f t="shared" si="1"/>
        <v>0</v>
      </c>
      <c r="V35" s="187">
        <f t="shared" si="14"/>
        <v>0</v>
      </c>
      <c r="W35" s="187">
        <f t="shared" si="2"/>
        <v>1</v>
      </c>
      <c r="X35" s="187">
        <f t="shared" si="3"/>
        <v>0</v>
      </c>
      <c r="Y35" s="187">
        <f t="shared" si="15"/>
        <v>0</v>
      </c>
      <c r="Z35" s="187">
        <f t="shared" si="5"/>
        <v>0</v>
      </c>
      <c r="AA35" s="187">
        <f t="shared" si="6"/>
        <v>0</v>
      </c>
      <c r="AB35" s="187">
        <f t="shared" si="7"/>
        <v>0</v>
      </c>
      <c r="AC35" s="187">
        <f t="shared" si="8"/>
        <v>0</v>
      </c>
      <c r="AD35" s="187">
        <f t="shared" si="9"/>
        <v>0</v>
      </c>
      <c r="AE35" s="187">
        <f t="shared" si="10"/>
        <v>0</v>
      </c>
      <c r="AF35" s="187">
        <f t="shared" si="11"/>
        <v>0</v>
      </c>
      <c r="AG35" s="191">
        <f t="shared" si="13"/>
        <v>0</v>
      </c>
    </row>
    <row r="36" spans="1:33" ht="13.5" thickBot="1">
      <c r="A36" s="14">
        <v>25</v>
      </c>
      <c r="B36" s="216" t="s">
        <v>732</v>
      </c>
      <c r="C36" s="70" t="s">
        <v>224</v>
      </c>
      <c r="D36" s="181"/>
      <c r="E36" s="159"/>
      <c r="F36" s="160">
        <v>1</v>
      </c>
      <c r="G36" s="160"/>
      <c r="H36" s="161"/>
      <c r="I36" s="13">
        <f t="shared" si="16"/>
        <v>2</v>
      </c>
      <c r="J36" s="14" t="s">
        <v>43</v>
      </c>
      <c r="K36" s="49" t="s">
        <v>364</v>
      </c>
      <c r="L36" s="72"/>
      <c r="M36" s="72"/>
      <c r="N36" s="72"/>
      <c r="O36" s="72"/>
      <c r="P36" s="45"/>
      <c r="Q36" s="45"/>
      <c r="R36" s="10"/>
      <c r="S36" s="10"/>
      <c r="T36" s="59">
        <f t="shared" si="0"/>
        <v>25</v>
      </c>
      <c r="U36" s="186">
        <f t="shared" si="1"/>
        <v>0</v>
      </c>
      <c r="V36" s="187">
        <f t="shared" si="14"/>
        <v>0</v>
      </c>
      <c r="W36" s="187">
        <f t="shared" si="2"/>
        <v>0</v>
      </c>
      <c r="X36" s="187">
        <f t="shared" si="3"/>
        <v>0</v>
      </c>
      <c r="Y36" s="187">
        <f t="shared" si="15"/>
        <v>0</v>
      </c>
      <c r="Z36" s="187">
        <f t="shared" si="5"/>
        <v>2</v>
      </c>
      <c r="AA36" s="187">
        <f t="shared" si="6"/>
        <v>0</v>
      </c>
      <c r="AB36" s="187">
        <f t="shared" si="7"/>
        <v>0</v>
      </c>
      <c r="AC36" s="187">
        <f t="shared" si="8"/>
        <v>0</v>
      </c>
      <c r="AD36" s="187">
        <f t="shared" si="9"/>
        <v>0</v>
      </c>
      <c r="AE36" s="187">
        <f t="shared" si="10"/>
        <v>0</v>
      </c>
      <c r="AF36" s="187">
        <f t="shared" si="11"/>
        <v>0</v>
      </c>
      <c r="AG36" s="191">
        <f t="shared" si="13"/>
        <v>0</v>
      </c>
    </row>
    <row r="37" spans="1:33" ht="13.5" thickBot="1">
      <c r="A37" s="122"/>
      <c r="B37" s="357" t="s">
        <v>108</v>
      </c>
      <c r="C37" s="358"/>
      <c r="D37" s="358"/>
      <c r="E37" s="358"/>
      <c r="F37" s="358"/>
      <c r="G37" s="358"/>
      <c r="H37" s="358"/>
      <c r="I37" s="358"/>
      <c r="J37" s="358"/>
      <c r="K37" s="358"/>
      <c r="L37" s="358"/>
      <c r="M37" s="358"/>
      <c r="N37" s="358"/>
      <c r="O37" s="358"/>
      <c r="P37" s="358"/>
      <c r="Q37" s="359"/>
      <c r="R37" s="10"/>
      <c r="S37" s="10"/>
      <c r="T37" s="59"/>
      <c r="U37" s="186"/>
      <c r="V37" s="187"/>
      <c r="W37" s="187"/>
      <c r="X37" s="187"/>
      <c r="Y37" s="187"/>
      <c r="Z37" s="187"/>
      <c r="AA37" s="187"/>
      <c r="AB37" s="187"/>
      <c r="AC37" s="187"/>
      <c r="AD37" s="187"/>
      <c r="AE37" s="187"/>
      <c r="AF37" s="187"/>
      <c r="AG37" s="191"/>
    </row>
    <row r="38" spans="1:33" ht="13.5" thickBot="1">
      <c r="A38" s="14">
        <v>26</v>
      </c>
      <c r="B38" s="31" t="s">
        <v>472</v>
      </c>
      <c r="C38" s="12" t="s">
        <v>456</v>
      </c>
      <c r="D38" s="181"/>
      <c r="E38" s="159">
        <v>1</v>
      </c>
      <c r="F38" s="160"/>
      <c r="G38" s="160"/>
      <c r="H38" s="161"/>
      <c r="I38" s="13">
        <f t="shared" si="16"/>
        <v>3</v>
      </c>
      <c r="J38" s="11" t="s">
        <v>45</v>
      </c>
      <c r="K38" s="95" t="s">
        <v>357</v>
      </c>
      <c r="L38" s="95" t="s">
        <v>382</v>
      </c>
      <c r="M38" s="73"/>
      <c r="N38" s="72"/>
      <c r="O38" s="72"/>
      <c r="P38" s="45"/>
      <c r="Q38" s="45"/>
      <c r="R38" s="10"/>
      <c r="S38" s="10"/>
      <c r="T38" s="59">
        <f t="shared" si="0"/>
        <v>26</v>
      </c>
      <c r="U38" s="186">
        <f t="shared" si="1"/>
        <v>0</v>
      </c>
      <c r="V38" s="187">
        <f t="shared" si="14"/>
        <v>0</v>
      </c>
      <c r="W38" s="187">
        <f t="shared" si="2"/>
        <v>0</v>
      </c>
      <c r="X38" s="187">
        <f t="shared" si="3"/>
        <v>0</v>
      </c>
      <c r="Y38" s="187">
        <f t="shared" si="15"/>
        <v>0</v>
      </c>
      <c r="Z38" s="187">
        <f t="shared" si="5"/>
        <v>0</v>
      </c>
      <c r="AA38" s="187">
        <f t="shared" si="6"/>
        <v>0</v>
      </c>
      <c r="AB38" s="187">
        <f t="shared" si="7"/>
        <v>0</v>
      </c>
      <c r="AC38" s="187">
        <f>IF(J38=$AC$7,I38,0)</f>
        <v>3</v>
      </c>
      <c r="AD38" s="187">
        <f t="shared" si="9"/>
        <v>0</v>
      </c>
      <c r="AE38" s="187">
        <f t="shared" si="10"/>
        <v>0</v>
      </c>
      <c r="AF38" s="187">
        <f t="shared" si="11"/>
        <v>0</v>
      </c>
      <c r="AG38" s="191">
        <f t="shared" si="13"/>
        <v>0</v>
      </c>
    </row>
    <row r="39" spans="1:33" ht="26.25" thickBot="1">
      <c r="A39" s="14">
        <v>27</v>
      </c>
      <c r="B39" s="70" t="s">
        <v>473</v>
      </c>
      <c r="C39" s="15" t="s">
        <v>456</v>
      </c>
      <c r="D39" s="181"/>
      <c r="E39" s="159">
        <v>1</v>
      </c>
      <c r="F39" s="160"/>
      <c r="G39" s="160"/>
      <c r="H39" s="161"/>
      <c r="I39" s="13">
        <f t="shared" si="16"/>
        <v>3</v>
      </c>
      <c r="J39" s="14" t="s">
        <v>45</v>
      </c>
      <c r="K39" s="95" t="s">
        <v>357</v>
      </c>
      <c r="L39" s="49" t="s">
        <v>381</v>
      </c>
      <c r="M39" s="49" t="s">
        <v>384</v>
      </c>
      <c r="N39" s="72"/>
      <c r="O39" s="72"/>
      <c r="P39" s="45"/>
      <c r="Q39" s="45"/>
      <c r="R39" s="10"/>
      <c r="S39" s="10"/>
      <c r="T39" s="59">
        <f t="shared" si="0"/>
        <v>27</v>
      </c>
      <c r="U39" s="186">
        <f t="shared" si="1"/>
        <v>0</v>
      </c>
      <c r="V39" s="187">
        <f t="shared" si="14"/>
        <v>0</v>
      </c>
      <c r="W39" s="187">
        <f t="shared" si="2"/>
        <v>0</v>
      </c>
      <c r="X39" s="187">
        <f t="shared" si="3"/>
        <v>0</v>
      </c>
      <c r="Y39" s="187">
        <f t="shared" si="15"/>
        <v>0</v>
      </c>
      <c r="Z39" s="187">
        <f t="shared" si="5"/>
        <v>0</v>
      </c>
      <c r="AA39" s="187">
        <f t="shared" si="6"/>
        <v>0</v>
      </c>
      <c r="AB39" s="187">
        <f t="shared" si="7"/>
        <v>0</v>
      </c>
      <c r="AC39" s="187">
        <f t="shared" si="8"/>
        <v>3</v>
      </c>
      <c r="AD39" s="187">
        <f t="shared" si="9"/>
        <v>0</v>
      </c>
      <c r="AE39" s="187">
        <f t="shared" si="10"/>
        <v>0</v>
      </c>
      <c r="AF39" s="187">
        <f t="shared" si="11"/>
        <v>0</v>
      </c>
      <c r="AG39" s="191">
        <f t="shared" si="13"/>
        <v>0</v>
      </c>
    </row>
    <row r="40" spans="1:33" ht="26.25" thickBot="1">
      <c r="A40" s="14">
        <v>28</v>
      </c>
      <c r="B40" s="231" t="s">
        <v>801</v>
      </c>
      <c r="C40" s="15" t="s">
        <v>456</v>
      </c>
      <c r="D40" s="181"/>
      <c r="E40" s="159">
        <v>1</v>
      </c>
      <c r="F40" s="160"/>
      <c r="G40" s="160"/>
      <c r="H40" s="161"/>
      <c r="I40" s="13">
        <f t="shared" si="16"/>
        <v>3</v>
      </c>
      <c r="J40" s="14" t="s">
        <v>45</v>
      </c>
      <c r="K40" s="49" t="s">
        <v>381</v>
      </c>
      <c r="L40" s="49" t="s">
        <v>385</v>
      </c>
      <c r="M40" s="72"/>
      <c r="N40" s="72"/>
      <c r="O40" s="72"/>
      <c r="P40" s="45"/>
      <c r="Q40" s="45"/>
      <c r="R40" s="10"/>
      <c r="S40" s="10"/>
      <c r="T40" s="59">
        <f t="shared" si="0"/>
        <v>28</v>
      </c>
      <c r="U40" s="186">
        <f t="shared" si="1"/>
        <v>0</v>
      </c>
      <c r="V40" s="187">
        <f t="shared" si="14"/>
        <v>0</v>
      </c>
      <c r="W40" s="187">
        <f t="shared" si="2"/>
        <v>0</v>
      </c>
      <c r="X40" s="187">
        <f t="shared" si="3"/>
        <v>0</v>
      </c>
      <c r="Y40" s="187">
        <f t="shared" si="15"/>
        <v>0</v>
      </c>
      <c r="Z40" s="187">
        <f t="shared" si="5"/>
        <v>0</v>
      </c>
      <c r="AA40" s="187">
        <f t="shared" si="6"/>
        <v>0</v>
      </c>
      <c r="AB40" s="187">
        <f t="shared" si="7"/>
        <v>0</v>
      </c>
      <c r="AC40" s="187">
        <f t="shared" si="8"/>
        <v>3</v>
      </c>
      <c r="AD40" s="187">
        <f t="shared" si="9"/>
        <v>0</v>
      </c>
      <c r="AE40" s="187">
        <f t="shared" si="10"/>
        <v>0</v>
      </c>
      <c r="AF40" s="187">
        <f t="shared" si="11"/>
        <v>0</v>
      </c>
      <c r="AG40" s="191">
        <f t="shared" si="13"/>
        <v>0</v>
      </c>
    </row>
    <row r="41" spans="1:33" ht="26.25" thickBot="1">
      <c r="A41" s="14">
        <v>29</v>
      </c>
      <c r="B41" s="231" t="s">
        <v>802</v>
      </c>
      <c r="C41" s="15" t="s">
        <v>456</v>
      </c>
      <c r="D41" s="181"/>
      <c r="E41" s="159"/>
      <c r="F41" s="160">
        <v>1</v>
      </c>
      <c r="G41" s="160"/>
      <c r="H41" s="161"/>
      <c r="I41" s="13">
        <f t="shared" si="16"/>
        <v>2</v>
      </c>
      <c r="J41" s="14" t="s">
        <v>45</v>
      </c>
      <c r="K41" s="49" t="s">
        <v>381</v>
      </c>
      <c r="L41" s="49" t="s">
        <v>385</v>
      </c>
      <c r="M41" s="72"/>
      <c r="N41" s="72"/>
      <c r="O41" s="72"/>
      <c r="P41" s="45"/>
      <c r="Q41" s="45"/>
      <c r="R41" s="10"/>
      <c r="S41" s="10"/>
      <c r="T41" s="59">
        <f t="shared" si="0"/>
        <v>29</v>
      </c>
      <c r="U41" s="186">
        <f t="shared" si="1"/>
        <v>0</v>
      </c>
      <c r="V41" s="187">
        <f t="shared" si="14"/>
        <v>0</v>
      </c>
      <c r="W41" s="187">
        <f t="shared" si="2"/>
        <v>0</v>
      </c>
      <c r="X41" s="187">
        <f t="shared" si="3"/>
        <v>0</v>
      </c>
      <c r="Y41" s="187">
        <f t="shared" si="15"/>
        <v>0</v>
      </c>
      <c r="Z41" s="187">
        <f t="shared" si="5"/>
        <v>0</v>
      </c>
      <c r="AA41" s="187">
        <f t="shared" si="6"/>
        <v>0</v>
      </c>
      <c r="AB41" s="187">
        <f t="shared" si="7"/>
        <v>0</v>
      </c>
      <c r="AC41" s="187">
        <f t="shared" si="8"/>
        <v>2</v>
      </c>
      <c r="AD41" s="187">
        <f t="shared" si="9"/>
        <v>0</v>
      </c>
      <c r="AE41" s="187">
        <f t="shared" si="10"/>
        <v>0</v>
      </c>
      <c r="AF41" s="187">
        <f t="shared" si="11"/>
        <v>0</v>
      </c>
      <c r="AG41" s="191">
        <f t="shared" si="13"/>
        <v>0</v>
      </c>
    </row>
    <row r="42" spans="1:33" ht="13.5" thickBot="1">
      <c r="A42" s="14">
        <v>30</v>
      </c>
      <c r="B42" s="232" t="s">
        <v>803</v>
      </c>
      <c r="C42" s="12" t="s">
        <v>456</v>
      </c>
      <c r="D42" s="181"/>
      <c r="E42" s="159">
        <v>1</v>
      </c>
      <c r="F42" s="160"/>
      <c r="G42" s="160"/>
      <c r="H42" s="161"/>
      <c r="I42" s="13">
        <f t="shared" si="16"/>
        <v>3</v>
      </c>
      <c r="J42" s="11" t="s">
        <v>45</v>
      </c>
      <c r="K42" s="49" t="s">
        <v>381</v>
      </c>
      <c r="L42" s="73"/>
      <c r="M42" s="72"/>
      <c r="N42" s="72"/>
      <c r="O42" s="72"/>
      <c r="P42" s="45"/>
      <c r="Q42" s="45"/>
      <c r="R42" s="10"/>
      <c r="S42" s="10"/>
      <c r="T42" s="59">
        <f t="shared" si="0"/>
        <v>30</v>
      </c>
      <c r="U42" s="186">
        <f t="shared" si="1"/>
        <v>0</v>
      </c>
      <c r="V42" s="187">
        <f t="shared" si="14"/>
        <v>0</v>
      </c>
      <c r="W42" s="187">
        <f t="shared" si="2"/>
        <v>0</v>
      </c>
      <c r="X42" s="187">
        <f t="shared" si="3"/>
        <v>0</v>
      </c>
      <c r="Y42" s="187">
        <f t="shared" si="15"/>
        <v>0</v>
      </c>
      <c r="Z42" s="187">
        <f t="shared" si="5"/>
        <v>0</v>
      </c>
      <c r="AA42" s="187">
        <f t="shared" si="6"/>
        <v>0</v>
      </c>
      <c r="AB42" s="187">
        <f t="shared" si="7"/>
        <v>0</v>
      </c>
      <c r="AC42" s="187">
        <f t="shared" si="8"/>
        <v>3</v>
      </c>
      <c r="AD42" s="187">
        <f t="shared" si="9"/>
        <v>0</v>
      </c>
      <c r="AE42" s="187">
        <f t="shared" si="10"/>
        <v>0</v>
      </c>
      <c r="AF42" s="187">
        <f t="shared" si="11"/>
        <v>0</v>
      </c>
      <c r="AG42" s="191">
        <f t="shared" si="13"/>
        <v>0</v>
      </c>
    </row>
    <row r="43" spans="1:33" ht="26.25" thickBot="1">
      <c r="A43" s="14">
        <v>31</v>
      </c>
      <c r="B43" s="70" t="s">
        <v>474</v>
      </c>
      <c r="C43" s="15" t="s">
        <v>456</v>
      </c>
      <c r="D43" s="181"/>
      <c r="E43" s="159">
        <v>1</v>
      </c>
      <c r="F43" s="160"/>
      <c r="G43" s="160"/>
      <c r="H43" s="161"/>
      <c r="I43" s="13">
        <f t="shared" si="16"/>
        <v>3</v>
      </c>
      <c r="J43" s="14" t="s">
        <v>45</v>
      </c>
      <c r="K43" s="95" t="s">
        <v>357</v>
      </c>
      <c r="L43" s="49" t="s">
        <v>380</v>
      </c>
      <c r="M43" s="72"/>
      <c r="N43" s="72"/>
      <c r="O43" s="72"/>
      <c r="P43" s="45"/>
      <c r="Q43" s="45"/>
      <c r="R43" s="10"/>
      <c r="S43" s="10"/>
      <c r="T43" s="59">
        <f t="shared" si="0"/>
        <v>31</v>
      </c>
      <c r="U43" s="186">
        <f t="shared" si="1"/>
        <v>0</v>
      </c>
      <c r="V43" s="187">
        <f t="shared" si="14"/>
        <v>0</v>
      </c>
      <c r="W43" s="187">
        <f t="shared" si="2"/>
        <v>0</v>
      </c>
      <c r="X43" s="187">
        <f t="shared" si="3"/>
        <v>0</v>
      </c>
      <c r="Y43" s="187">
        <f t="shared" si="15"/>
        <v>0</v>
      </c>
      <c r="Z43" s="187">
        <f t="shared" si="5"/>
        <v>0</v>
      </c>
      <c r="AA43" s="187">
        <f t="shared" si="6"/>
        <v>0</v>
      </c>
      <c r="AB43" s="187">
        <f t="shared" si="7"/>
        <v>0</v>
      </c>
      <c r="AC43" s="187">
        <f t="shared" si="8"/>
        <v>3</v>
      </c>
      <c r="AD43" s="187">
        <f t="shared" si="9"/>
        <v>0</v>
      </c>
      <c r="AE43" s="187">
        <f t="shared" si="10"/>
        <v>0</v>
      </c>
      <c r="AF43" s="187">
        <f t="shared" si="11"/>
        <v>0</v>
      </c>
      <c r="AG43" s="191">
        <f t="shared" si="13"/>
        <v>0</v>
      </c>
    </row>
    <row r="44" spans="1:33" ht="26.25" thickBot="1">
      <c r="A44" s="14">
        <v>32</v>
      </c>
      <c r="B44" s="71" t="s">
        <v>475</v>
      </c>
      <c r="C44" s="15" t="s">
        <v>456</v>
      </c>
      <c r="D44" s="181"/>
      <c r="E44" s="159"/>
      <c r="F44" s="160">
        <v>1</v>
      </c>
      <c r="G44" s="160"/>
      <c r="H44" s="161"/>
      <c r="I44" s="13">
        <f t="shared" si="16"/>
        <v>2</v>
      </c>
      <c r="J44" s="14" t="s">
        <v>45</v>
      </c>
      <c r="K44" s="95" t="s">
        <v>382</v>
      </c>
      <c r="L44" s="49" t="s">
        <v>380</v>
      </c>
      <c r="M44" s="72"/>
      <c r="N44" s="72"/>
      <c r="O44" s="72"/>
      <c r="P44" s="45"/>
      <c r="Q44" s="45"/>
      <c r="R44" s="10"/>
      <c r="S44" s="10"/>
      <c r="T44" s="59">
        <f t="shared" si="0"/>
        <v>32</v>
      </c>
      <c r="U44" s="186">
        <f t="shared" si="1"/>
        <v>0</v>
      </c>
      <c r="V44" s="187">
        <f t="shared" si="14"/>
        <v>0</v>
      </c>
      <c r="W44" s="187">
        <f t="shared" si="2"/>
        <v>0</v>
      </c>
      <c r="X44" s="187">
        <f t="shared" si="3"/>
        <v>0</v>
      </c>
      <c r="Y44" s="187">
        <f t="shared" si="15"/>
        <v>0</v>
      </c>
      <c r="Z44" s="187">
        <f t="shared" si="5"/>
        <v>0</v>
      </c>
      <c r="AA44" s="187">
        <f t="shared" si="6"/>
        <v>0</v>
      </c>
      <c r="AB44" s="187">
        <f t="shared" si="7"/>
        <v>0</v>
      </c>
      <c r="AC44" s="187">
        <f t="shared" si="8"/>
        <v>2</v>
      </c>
      <c r="AD44" s="187">
        <f t="shared" si="9"/>
        <v>0</v>
      </c>
      <c r="AE44" s="187">
        <f t="shared" si="10"/>
        <v>0</v>
      </c>
      <c r="AF44" s="187">
        <f t="shared" si="11"/>
        <v>0</v>
      </c>
      <c r="AG44" s="191">
        <f t="shared" si="13"/>
        <v>0</v>
      </c>
    </row>
    <row r="45" spans="1:33" ht="26.25" thickBot="1">
      <c r="A45" s="14">
        <v>33</v>
      </c>
      <c r="B45" s="229" t="s">
        <v>804</v>
      </c>
      <c r="C45" s="174" t="s">
        <v>432</v>
      </c>
      <c r="D45" s="181"/>
      <c r="E45" s="159"/>
      <c r="F45" s="160"/>
      <c r="G45" s="160"/>
      <c r="H45" s="161">
        <v>1</v>
      </c>
      <c r="I45" s="13">
        <f t="shared" si="16"/>
        <v>0</v>
      </c>
      <c r="J45" s="14" t="s">
        <v>45</v>
      </c>
      <c r="K45" s="49" t="s">
        <v>315</v>
      </c>
      <c r="L45" s="49" t="s">
        <v>329</v>
      </c>
      <c r="M45" s="72"/>
      <c r="N45" s="72"/>
      <c r="O45" s="72"/>
      <c r="P45" s="45"/>
      <c r="Q45" s="45"/>
      <c r="R45" s="10"/>
      <c r="S45" s="10"/>
      <c r="T45" s="59">
        <f t="shared" si="0"/>
        <v>33</v>
      </c>
      <c r="U45" s="186">
        <f t="shared" si="1"/>
        <v>0</v>
      </c>
      <c r="V45" s="187">
        <f t="shared" si="14"/>
        <v>0</v>
      </c>
      <c r="W45" s="187">
        <f t="shared" si="2"/>
        <v>0</v>
      </c>
      <c r="X45" s="187">
        <f t="shared" si="3"/>
        <v>0</v>
      </c>
      <c r="Y45" s="187">
        <f t="shared" si="15"/>
        <v>0</v>
      </c>
      <c r="Z45" s="187">
        <f t="shared" si="5"/>
        <v>0</v>
      </c>
      <c r="AA45" s="187">
        <f t="shared" si="6"/>
        <v>0</v>
      </c>
      <c r="AB45" s="187">
        <f t="shared" si="7"/>
        <v>0</v>
      </c>
      <c r="AC45" s="187">
        <f t="shared" si="8"/>
        <v>0</v>
      </c>
      <c r="AD45" s="187">
        <f t="shared" si="9"/>
        <v>0</v>
      </c>
      <c r="AE45" s="187">
        <f t="shared" si="10"/>
        <v>0</v>
      </c>
      <c r="AF45" s="187">
        <f t="shared" si="11"/>
        <v>0</v>
      </c>
      <c r="AG45" s="191">
        <f t="shared" si="13"/>
        <v>0</v>
      </c>
    </row>
    <row r="46" spans="1:33" ht="13.5" thickBot="1">
      <c r="A46" s="122"/>
      <c r="B46" s="357" t="s">
        <v>476</v>
      </c>
      <c r="C46" s="358"/>
      <c r="D46" s="358"/>
      <c r="E46" s="358"/>
      <c r="F46" s="358"/>
      <c r="G46" s="358"/>
      <c r="H46" s="358"/>
      <c r="I46" s="358"/>
      <c r="J46" s="358"/>
      <c r="K46" s="358"/>
      <c r="L46" s="358"/>
      <c r="M46" s="358"/>
      <c r="N46" s="358"/>
      <c r="O46" s="358"/>
      <c r="P46" s="358"/>
      <c r="Q46" s="359"/>
      <c r="R46" s="10"/>
      <c r="S46" s="10"/>
      <c r="T46" s="59"/>
      <c r="U46" s="186"/>
      <c r="V46" s="187"/>
      <c r="W46" s="187"/>
      <c r="X46" s="187"/>
      <c r="Y46" s="187"/>
      <c r="Z46" s="187"/>
      <c r="AA46" s="187"/>
      <c r="AB46" s="187"/>
      <c r="AC46" s="187"/>
      <c r="AD46" s="187"/>
      <c r="AE46" s="187"/>
      <c r="AF46" s="187"/>
      <c r="AG46" s="191"/>
    </row>
    <row r="47" spans="1:33" ht="13.5" thickBot="1">
      <c r="A47" s="14">
        <v>34</v>
      </c>
      <c r="B47" s="31" t="s">
        <v>477</v>
      </c>
      <c r="C47" s="174" t="s">
        <v>432</v>
      </c>
      <c r="D47" s="181"/>
      <c r="E47" s="159">
        <v>1</v>
      </c>
      <c r="F47" s="160"/>
      <c r="G47" s="160"/>
      <c r="H47" s="161"/>
      <c r="I47" s="13">
        <f t="shared" si="16"/>
        <v>3</v>
      </c>
      <c r="J47" s="11" t="s">
        <v>32</v>
      </c>
      <c r="K47" s="95" t="s">
        <v>479</v>
      </c>
      <c r="L47" s="95" t="s">
        <v>67</v>
      </c>
      <c r="M47" s="72"/>
      <c r="N47" s="72"/>
      <c r="O47" s="72"/>
      <c r="P47" s="45"/>
      <c r="Q47" s="45"/>
      <c r="R47" s="10"/>
      <c r="S47" s="10"/>
      <c r="T47" s="59">
        <f t="shared" si="0"/>
        <v>34</v>
      </c>
      <c r="U47" s="186">
        <f t="shared" si="1"/>
        <v>0</v>
      </c>
      <c r="V47" s="187">
        <f t="shared" si="14"/>
        <v>0</v>
      </c>
      <c r="W47" s="187">
        <f t="shared" si="2"/>
        <v>0</v>
      </c>
      <c r="X47" s="187">
        <f t="shared" si="3"/>
        <v>0</v>
      </c>
      <c r="Y47" s="187">
        <f t="shared" si="15"/>
        <v>0</v>
      </c>
      <c r="Z47" s="187">
        <f t="shared" si="5"/>
        <v>0</v>
      </c>
      <c r="AA47" s="187">
        <f t="shared" si="6"/>
        <v>0</v>
      </c>
      <c r="AB47" s="187">
        <f t="shared" si="7"/>
        <v>3</v>
      </c>
      <c r="AC47" s="187">
        <f t="shared" si="8"/>
        <v>0</v>
      </c>
      <c r="AD47" s="187">
        <f t="shared" si="9"/>
        <v>0</v>
      </c>
      <c r="AE47" s="187">
        <f t="shared" si="10"/>
        <v>0</v>
      </c>
      <c r="AF47" s="187">
        <f t="shared" si="11"/>
        <v>0</v>
      </c>
      <c r="AG47" s="191">
        <f t="shared" si="13"/>
        <v>0</v>
      </c>
    </row>
    <row r="48" spans="1:33" ht="26.25" thickBot="1">
      <c r="A48" s="14">
        <v>35</v>
      </c>
      <c r="B48" s="231" t="s">
        <v>805</v>
      </c>
      <c r="C48" s="70" t="s">
        <v>478</v>
      </c>
      <c r="D48" s="181"/>
      <c r="E48" s="159">
        <v>1</v>
      </c>
      <c r="F48" s="160"/>
      <c r="G48" s="160"/>
      <c r="H48" s="161"/>
      <c r="I48" s="13">
        <f t="shared" si="16"/>
        <v>3</v>
      </c>
      <c r="J48" s="14" t="s">
        <v>32</v>
      </c>
      <c r="K48" s="49" t="s">
        <v>343</v>
      </c>
      <c r="L48" s="49" t="s">
        <v>344</v>
      </c>
      <c r="M48" s="72"/>
      <c r="N48" s="72"/>
      <c r="O48" s="72"/>
      <c r="P48" s="45"/>
      <c r="Q48" s="45"/>
      <c r="R48" s="10"/>
      <c r="S48" s="10"/>
      <c r="T48" s="59">
        <f t="shared" si="0"/>
        <v>35</v>
      </c>
      <c r="U48" s="186">
        <f t="shared" si="1"/>
        <v>0</v>
      </c>
      <c r="V48" s="187">
        <f t="shared" si="14"/>
        <v>0</v>
      </c>
      <c r="W48" s="187">
        <f t="shared" si="2"/>
        <v>0</v>
      </c>
      <c r="X48" s="187">
        <f t="shared" si="3"/>
        <v>0</v>
      </c>
      <c r="Y48" s="187">
        <f t="shared" si="15"/>
        <v>0</v>
      </c>
      <c r="Z48" s="187">
        <f t="shared" si="5"/>
        <v>0</v>
      </c>
      <c r="AA48" s="187">
        <f t="shared" si="6"/>
        <v>0</v>
      </c>
      <c r="AB48" s="187">
        <f t="shared" si="7"/>
        <v>3</v>
      </c>
      <c r="AC48" s="187">
        <f t="shared" si="8"/>
        <v>0</v>
      </c>
      <c r="AD48" s="187">
        <f t="shared" si="9"/>
        <v>0</v>
      </c>
      <c r="AE48" s="187">
        <f t="shared" si="10"/>
        <v>0</v>
      </c>
      <c r="AF48" s="187">
        <f>IF(J48=$AF$7,I48,0)</f>
        <v>0</v>
      </c>
      <c r="AG48" s="191">
        <f t="shared" si="13"/>
        <v>0</v>
      </c>
    </row>
    <row r="49" spans="1:33" ht="26.25" thickBot="1">
      <c r="A49" s="14">
        <v>36</v>
      </c>
      <c r="B49" s="231" t="s">
        <v>780</v>
      </c>
      <c r="C49" s="174" t="s">
        <v>432</v>
      </c>
      <c r="D49" s="181"/>
      <c r="E49" s="159">
        <v>1</v>
      </c>
      <c r="F49" s="160"/>
      <c r="G49" s="160"/>
      <c r="H49" s="161"/>
      <c r="I49" s="13">
        <f t="shared" si="16"/>
        <v>3</v>
      </c>
      <c r="J49" s="14" t="s">
        <v>32</v>
      </c>
      <c r="K49" s="49" t="s">
        <v>378</v>
      </c>
      <c r="L49" s="72"/>
      <c r="M49" s="72"/>
      <c r="N49" s="72"/>
      <c r="O49" s="72"/>
      <c r="P49" s="45"/>
      <c r="Q49" s="45"/>
      <c r="R49" s="10"/>
      <c r="S49" s="10"/>
      <c r="T49" s="59">
        <f t="shared" si="0"/>
        <v>36</v>
      </c>
      <c r="U49" s="186">
        <f t="shared" si="1"/>
        <v>0</v>
      </c>
      <c r="V49" s="187">
        <f t="shared" si="14"/>
        <v>0</v>
      </c>
      <c r="W49" s="187">
        <f t="shared" si="2"/>
        <v>0</v>
      </c>
      <c r="X49" s="187">
        <f t="shared" si="3"/>
        <v>0</v>
      </c>
      <c r="Y49" s="187">
        <f t="shared" si="15"/>
        <v>0</v>
      </c>
      <c r="Z49" s="187">
        <f t="shared" si="5"/>
        <v>0</v>
      </c>
      <c r="AA49" s="187">
        <f t="shared" si="6"/>
        <v>0</v>
      </c>
      <c r="AB49" s="187">
        <f t="shared" si="7"/>
        <v>3</v>
      </c>
      <c r="AC49" s="187">
        <f t="shared" si="8"/>
        <v>0</v>
      </c>
      <c r="AD49" s="187">
        <f t="shared" si="9"/>
        <v>0</v>
      </c>
      <c r="AE49" s="187">
        <f t="shared" si="10"/>
        <v>0</v>
      </c>
      <c r="AF49" s="187">
        <f t="shared" si="11"/>
        <v>0</v>
      </c>
      <c r="AG49" s="191">
        <f t="shared" si="13"/>
        <v>0</v>
      </c>
    </row>
    <row r="50" spans="1:33" ht="26.25" thickBot="1">
      <c r="A50" s="119">
        <v>37</v>
      </c>
      <c r="B50" s="70" t="s">
        <v>735</v>
      </c>
      <c r="C50" s="174" t="s">
        <v>432</v>
      </c>
      <c r="D50" s="181">
        <v>1</v>
      </c>
      <c r="E50" s="159"/>
      <c r="F50" s="160"/>
      <c r="G50" s="160"/>
      <c r="H50" s="161"/>
      <c r="I50" s="44">
        <f t="shared" si="16"/>
        <v>0</v>
      </c>
      <c r="J50" s="72" t="s">
        <v>32</v>
      </c>
      <c r="K50" s="49" t="s">
        <v>379</v>
      </c>
      <c r="L50" s="72"/>
      <c r="M50" s="72"/>
      <c r="N50" s="72"/>
      <c r="O50" s="72"/>
      <c r="P50" s="45"/>
      <c r="Q50" s="45"/>
      <c r="R50" s="10"/>
      <c r="S50" s="10"/>
      <c r="T50" s="59">
        <f t="shared" si="0"/>
        <v>37</v>
      </c>
      <c r="U50" s="188">
        <f t="shared" si="1"/>
        <v>0</v>
      </c>
      <c r="V50" s="189">
        <f t="shared" si="14"/>
        <v>0</v>
      </c>
      <c r="W50" s="189">
        <f t="shared" si="2"/>
        <v>0</v>
      </c>
      <c r="X50" s="189">
        <f t="shared" si="3"/>
        <v>0</v>
      </c>
      <c r="Y50" s="189">
        <f t="shared" si="15"/>
        <v>0</v>
      </c>
      <c r="Z50" s="189">
        <f t="shared" si="5"/>
        <v>0</v>
      </c>
      <c r="AA50" s="189">
        <f t="shared" si="6"/>
        <v>0</v>
      </c>
      <c r="AB50" s="189">
        <f t="shared" si="7"/>
        <v>0</v>
      </c>
      <c r="AC50" s="189">
        <f t="shared" si="8"/>
        <v>0</v>
      </c>
      <c r="AD50" s="189">
        <f t="shared" si="9"/>
        <v>0</v>
      </c>
      <c r="AE50" s="189">
        <f t="shared" si="10"/>
        <v>0</v>
      </c>
      <c r="AF50" s="189">
        <f t="shared" si="11"/>
        <v>0</v>
      </c>
      <c r="AG50" s="192" t="str">
        <f t="shared" si="13"/>
        <v>EMP</v>
      </c>
    </row>
    <row r="51" spans="1:19" s="59" customFormat="1" ht="31.5" customHeight="1" thickBot="1">
      <c r="A51" s="368" t="s">
        <v>950</v>
      </c>
      <c r="B51" s="369"/>
      <c r="C51" s="369"/>
      <c r="D51" s="369"/>
      <c r="E51" s="369"/>
      <c r="F51" s="369"/>
      <c r="G51" s="369"/>
      <c r="H51" s="369"/>
      <c r="I51" s="369"/>
      <c r="J51" s="369"/>
      <c r="K51" s="369"/>
      <c r="L51" s="369"/>
      <c r="M51" s="369"/>
      <c r="N51" s="369"/>
      <c r="O51" s="369"/>
      <c r="P51" s="369"/>
      <c r="Q51" s="369"/>
      <c r="R51" s="10"/>
      <c r="S51" s="10"/>
    </row>
    <row r="52" spans="1:33" ht="26.25" thickBot="1">
      <c r="A52" s="375"/>
      <c r="B52" s="377" t="s">
        <v>706</v>
      </c>
      <c r="C52" s="379" t="s">
        <v>417</v>
      </c>
      <c r="D52" s="339" t="s">
        <v>707</v>
      </c>
      <c r="E52" s="340"/>
      <c r="F52" s="340"/>
      <c r="G52" s="340"/>
      <c r="H52" s="341"/>
      <c r="I52" s="129" t="s">
        <v>9</v>
      </c>
      <c r="J52" s="118" t="s">
        <v>421</v>
      </c>
      <c r="K52" s="349" t="s">
        <v>165</v>
      </c>
      <c r="L52" s="350"/>
      <c r="M52" s="350"/>
      <c r="N52" s="350"/>
      <c r="O52" s="350"/>
      <c r="P52" s="351"/>
      <c r="Q52" s="166" t="s">
        <v>147</v>
      </c>
      <c r="R52" s="10"/>
      <c r="S52" s="10"/>
      <c r="T52" s="59"/>
      <c r="U52" s="370"/>
      <c r="V52" s="370"/>
      <c r="W52" s="370"/>
      <c r="X52" s="370"/>
      <c r="Y52" s="370"/>
      <c r="Z52" s="370"/>
      <c r="AA52" s="370"/>
      <c r="AB52" s="370"/>
      <c r="AC52" s="370"/>
      <c r="AD52" s="370"/>
      <c r="AE52" s="370"/>
      <c r="AF52" s="370"/>
      <c r="AG52" s="59"/>
    </row>
    <row r="53" spans="1:33" ht="51.75" thickBot="1">
      <c r="A53" s="376"/>
      <c r="B53" s="378"/>
      <c r="C53" s="345"/>
      <c r="D53" s="121" t="s">
        <v>759</v>
      </c>
      <c r="E53" s="121" t="s">
        <v>713</v>
      </c>
      <c r="F53" s="121" t="s">
        <v>714</v>
      </c>
      <c r="G53" s="121" t="s">
        <v>715</v>
      </c>
      <c r="H53" s="121" t="s">
        <v>716</v>
      </c>
      <c r="I53" s="163" t="s">
        <v>717</v>
      </c>
      <c r="J53" s="164" t="s">
        <v>166</v>
      </c>
      <c r="K53" s="352" t="s">
        <v>167</v>
      </c>
      <c r="L53" s="353"/>
      <c r="M53" s="353"/>
      <c r="N53" s="353"/>
      <c r="O53" s="353"/>
      <c r="P53" s="354"/>
      <c r="Q53" s="165" t="s">
        <v>418</v>
      </c>
      <c r="R53" s="10"/>
      <c r="S53" s="10"/>
      <c r="T53" s="59"/>
      <c r="U53" s="8" t="s">
        <v>34</v>
      </c>
      <c r="V53" s="8" t="s">
        <v>22</v>
      </c>
      <c r="W53" s="8" t="s">
        <v>25</v>
      </c>
      <c r="X53" s="8" t="s">
        <v>47</v>
      </c>
      <c r="Y53" s="8" t="s">
        <v>27</v>
      </c>
      <c r="Z53" s="8" t="s">
        <v>43</v>
      </c>
      <c r="AA53" s="8" t="s">
        <v>33</v>
      </c>
      <c r="AB53" s="8" t="s">
        <v>32</v>
      </c>
      <c r="AC53" s="8" t="s">
        <v>45</v>
      </c>
      <c r="AD53" s="8" t="s">
        <v>244</v>
      </c>
      <c r="AE53" s="8" t="s">
        <v>28</v>
      </c>
      <c r="AF53" s="211" t="s">
        <v>74</v>
      </c>
      <c r="AG53" s="182" t="s">
        <v>731</v>
      </c>
    </row>
    <row r="54" spans="1:33" ht="24.75" customHeight="1" thickBot="1">
      <c r="A54" s="371" t="s">
        <v>148</v>
      </c>
      <c r="B54" s="372"/>
      <c r="C54" s="372"/>
      <c r="D54" s="372"/>
      <c r="E54" s="372"/>
      <c r="F54" s="372"/>
      <c r="G54" s="372"/>
      <c r="H54" s="372"/>
      <c r="I54" s="372"/>
      <c r="J54" s="372"/>
      <c r="K54" s="372"/>
      <c r="L54" s="372"/>
      <c r="M54" s="372"/>
      <c r="N54" s="372"/>
      <c r="O54" s="372"/>
      <c r="P54" s="372"/>
      <c r="Q54" s="373"/>
      <c r="R54" s="10"/>
      <c r="S54" s="10"/>
      <c r="T54" s="59"/>
      <c r="U54" s="186"/>
      <c r="V54" s="187"/>
      <c r="W54" s="187"/>
      <c r="X54" s="187"/>
      <c r="Y54" s="187"/>
      <c r="Z54" s="187"/>
      <c r="AA54" s="187"/>
      <c r="AB54" s="187"/>
      <c r="AC54" s="187"/>
      <c r="AD54" s="187"/>
      <c r="AE54" s="187"/>
      <c r="AF54" s="187"/>
      <c r="AG54" s="191"/>
    </row>
    <row r="55" spans="1:33" ht="13.5" thickBot="1">
      <c r="A55" s="122"/>
      <c r="B55" s="357" t="s">
        <v>138</v>
      </c>
      <c r="C55" s="358"/>
      <c r="D55" s="358"/>
      <c r="E55" s="358"/>
      <c r="F55" s="358"/>
      <c r="G55" s="358"/>
      <c r="H55" s="358"/>
      <c r="I55" s="358"/>
      <c r="J55" s="358"/>
      <c r="K55" s="358"/>
      <c r="L55" s="358"/>
      <c r="M55" s="358"/>
      <c r="N55" s="358"/>
      <c r="O55" s="358"/>
      <c r="P55" s="358"/>
      <c r="Q55" s="359"/>
      <c r="R55" s="10"/>
      <c r="S55" s="10"/>
      <c r="T55" s="59"/>
      <c r="U55" s="186"/>
      <c r="V55" s="187"/>
      <c r="W55" s="187"/>
      <c r="X55" s="187"/>
      <c r="Y55" s="187"/>
      <c r="Z55" s="187"/>
      <c r="AA55" s="187"/>
      <c r="AB55" s="187"/>
      <c r="AC55" s="187"/>
      <c r="AD55" s="187"/>
      <c r="AE55" s="187"/>
      <c r="AF55" s="187"/>
      <c r="AG55" s="191"/>
    </row>
    <row r="56" spans="1:33" ht="13.5" thickBot="1">
      <c r="A56" s="29">
        <v>1</v>
      </c>
      <c r="B56" s="230" t="s">
        <v>702</v>
      </c>
      <c r="C56" s="74" t="s">
        <v>297</v>
      </c>
      <c r="D56" s="181"/>
      <c r="E56" s="159"/>
      <c r="F56" s="160">
        <v>1</v>
      </c>
      <c r="G56" s="160"/>
      <c r="H56" s="161"/>
      <c r="I56" s="13">
        <f aca="true" t="shared" si="17" ref="I56:I69">E56*3+F56*2+G56+H56*0</f>
        <v>2</v>
      </c>
      <c r="J56" s="76" t="s">
        <v>28</v>
      </c>
      <c r="K56" s="49" t="s">
        <v>23</v>
      </c>
      <c r="L56" s="46"/>
      <c r="M56" s="46"/>
      <c r="N56" s="46"/>
      <c r="O56" s="46"/>
      <c r="P56" s="46"/>
      <c r="Q56" s="30"/>
      <c r="R56" s="10"/>
      <c r="S56" s="10"/>
      <c r="T56" s="59">
        <f t="shared" si="0"/>
        <v>1</v>
      </c>
      <c r="U56" s="186">
        <f>IF(J56=$U$7,I56,0)</f>
        <v>0</v>
      </c>
      <c r="V56" s="187">
        <f>IF(J56=$V$7,I56,0)</f>
        <v>0</v>
      </c>
      <c r="W56" s="187">
        <f>IF(J56=$W$7,I56,0)</f>
        <v>0</v>
      </c>
      <c r="X56" s="187">
        <f>IF(J56=$X$7,I56,0)</f>
        <v>0</v>
      </c>
      <c r="Y56" s="187">
        <f>IF(J56=$Y$7,I56,0)</f>
        <v>0</v>
      </c>
      <c r="Z56" s="187">
        <f>IF(J56=$Z$7,I56,0)</f>
        <v>0</v>
      </c>
      <c r="AA56" s="187">
        <f>IF(J56=$AA$7,I56,0)</f>
        <v>0</v>
      </c>
      <c r="AB56" s="187">
        <f>IF(J56=$AB$7,I56,0)</f>
        <v>0</v>
      </c>
      <c r="AC56" s="187">
        <f>IF(J56=$AC$7,I56,0)</f>
        <v>0</v>
      </c>
      <c r="AD56" s="187">
        <f>IF(J56=$AD$7,I56,0)</f>
        <v>0</v>
      </c>
      <c r="AE56" s="187">
        <f>IF(J56=$AE$7,I56,0)</f>
        <v>2</v>
      </c>
      <c r="AF56" s="187">
        <f>IF(J56=$AF$7,I56,0)</f>
        <v>0</v>
      </c>
      <c r="AG56" s="191">
        <f aca="true" t="shared" si="18" ref="AG56:AG119">IF(D56=1,J56,0)</f>
        <v>0</v>
      </c>
    </row>
    <row r="57" spans="1:33" ht="26.25" thickBot="1">
      <c r="A57" s="29">
        <v>2</v>
      </c>
      <c r="B57" s="70" t="s">
        <v>168</v>
      </c>
      <c r="C57" s="75" t="s">
        <v>297</v>
      </c>
      <c r="D57" s="181"/>
      <c r="E57" s="159"/>
      <c r="F57" s="160"/>
      <c r="G57" s="160">
        <v>1</v>
      </c>
      <c r="H57" s="161"/>
      <c r="I57" s="13">
        <f t="shared" si="17"/>
        <v>1</v>
      </c>
      <c r="J57" s="18" t="s">
        <v>28</v>
      </c>
      <c r="K57" s="49" t="s">
        <v>24</v>
      </c>
      <c r="L57" s="46"/>
      <c r="M57" s="46"/>
      <c r="N57" s="46"/>
      <c r="O57" s="46"/>
      <c r="P57" s="46"/>
      <c r="Q57" s="30"/>
      <c r="R57" s="10"/>
      <c r="S57" s="10"/>
      <c r="T57" s="59">
        <f t="shared" si="0"/>
        <v>2</v>
      </c>
      <c r="U57" s="186">
        <f aca="true" t="shared" si="19" ref="U57:U120">IF(J57=$U$7,I57,0)</f>
        <v>0</v>
      </c>
      <c r="V57" s="187">
        <f aca="true" t="shared" si="20" ref="V57:V120">IF(J57=$V$7,I57,0)</f>
        <v>0</v>
      </c>
      <c r="W57" s="187">
        <f aca="true" t="shared" si="21" ref="W57:W120">IF(J57=$W$7,I57,0)</f>
        <v>0</v>
      </c>
      <c r="X57" s="187">
        <f aca="true" t="shared" si="22" ref="X57:X120">IF(J57=$X$7,I57,0)</f>
        <v>0</v>
      </c>
      <c r="Y57" s="187">
        <f aca="true" t="shared" si="23" ref="Y57:Y120">IF(J57=$Y$7,I57,0)</f>
        <v>0</v>
      </c>
      <c r="Z57" s="187">
        <f aca="true" t="shared" si="24" ref="Z57:Z120">IF(J57=$Z$7,I57,0)</f>
        <v>0</v>
      </c>
      <c r="AA57" s="187">
        <f aca="true" t="shared" si="25" ref="AA57:AA120">IF(J57=$AA$7,I57,0)</f>
        <v>0</v>
      </c>
      <c r="AB57" s="187">
        <f aca="true" t="shared" si="26" ref="AB57:AB120">IF(J57=$AB$7,I57,0)</f>
        <v>0</v>
      </c>
      <c r="AC57" s="187">
        <f aca="true" t="shared" si="27" ref="AC57:AC120">IF(J57=$AC$7,I57,0)</f>
        <v>0</v>
      </c>
      <c r="AD57" s="187">
        <f aca="true" t="shared" si="28" ref="AD57:AD120">IF(J57=$AD$7,I57,0)</f>
        <v>0</v>
      </c>
      <c r="AE57" s="187">
        <f aca="true" t="shared" si="29" ref="AE57:AE120">IF(J57=$AE$7,I57,0)</f>
        <v>1</v>
      </c>
      <c r="AF57" s="187">
        <f aca="true" t="shared" si="30" ref="AF57:AF120">IF(J57=$AF$7,I57,0)</f>
        <v>0</v>
      </c>
      <c r="AG57" s="191">
        <f t="shared" si="18"/>
        <v>0</v>
      </c>
    </row>
    <row r="58" spans="1:33" ht="26.25" thickBot="1">
      <c r="A58" s="44">
        <v>3</v>
      </c>
      <c r="B58" s="70" t="s">
        <v>169</v>
      </c>
      <c r="C58" s="12" t="s">
        <v>170</v>
      </c>
      <c r="D58" s="181"/>
      <c r="E58" s="159">
        <v>1</v>
      </c>
      <c r="F58" s="160"/>
      <c r="G58" s="160"/>
      <c r="H58" s="161"/>
      <c r="I58" s="13">
        <f t="shared" si="17"/>
        <v>3</v>
      </c>
      <c r="J58" s="19" t="s">
        <v>28</v>
      </c>
      <c r="K58" s="49" t="s">
        <v>26</v>
      </c>
      <c r="L58" s="47"/>
      <c r="M58" s="47"/>
      <c r="N58" s="47"/>
      <c r="O58" s="47"/>
      <c r="P58" s="47"/>
      <c r="Q58" s="44"/>
      <c r="R58" s="10"/>
      <c r="S58" s="10"/>
      <c r="T58" s="59">
        <f t="shared" si="0"/>
        <v>3</v>
      </c>
      <c r="U58" s="186">
        <f t="shared" si="19"/>
        <v>0</v>
      </c>
      <c r="V58" s="187">
        <f t="shared" si="20"/>
        <v>0</v>
      </c>
      <c r="W58" s="187">
        <f t="shared" si="21"/>
        <v>0</v>
      </c>
      <c r="X58" s="187">
        <f t="shared" si="22"/>
        <v>0</v>
      </c>
      <c r="Y58" s="187">
        <f t="shared" si="23"/>
        <v>0</v>
      </c>
      <c r="Z58" s="187">
        <f t="shared" si="24"/>
        <v>0</v>
      </c>
      <c r="AA58" s="187">
        <f t="shared" si="25"/>
        <v>0</v>
      </c>
      <c r="AB58" s="187">
        <f t="shared" si="26"/>
        <v>0</v>
      </c>
      <c r="AC58" s="187">
        <f t="shared" si="27"/>
        <v>0</v>
      </c>
      <c r="AD58" s="187">
        <f t="shared" si="28"/>
        <v>0</v>
      </c>
      <c r="AE58" s="187">
        <f t="shared" si="29"/>
        <v>3</v>
      </c>
      <c r="AF58" s="187">
        <f t="shared" si="30"/>
        <v>0</v>
      </c>
      <c r="AG58" s="191">
        <f t="shared" si="18"/>
        <v>0</v>
      </c>
    </row>
    <row r="59" spans="1:33" ht="26.25" thickBot="1">
      <c r="A59" s="14">
        <v>4</v>
      </c>
      <c r="B59" s="231" t="s">
        <v>806</v>
      </c>
      <c r="C59" s="15" t="s">
        <v>170</v>
      </c>
      <c r="D59" s="181"/>
      <c r="E59" s="159">
        <v>1</v>
      </c>
      <c r="F59" s="160"/>
      <c r="G59" s="160"/>
      <c r="H59" s="161"/>
      <c r="I59" s="13">
        <f t="shared" si="17"/>
        <v>3</v>
      </c>
      <c r="J59" s="50" t="s">
        <v>28</v>
      </c>
      <c r="K59" s="49" t="s">
        <v>29</v>
      </c>
      <c r="L59" s="49"/>
      <c r="M59" s="49"/>
      <c r="N59" s="49"/>
      <c r="O59" s="49"/>
      <c r="P59" s="49"/>
      <c r="Q59" s="45"/>
      <c r="R59" s="10"/>
      <c r="S59" s="10"/>
      <c r="T59" s="59">
        <f t="shared" si="0"/>
        <v>4</v>
      </c>
      <c r="U59" s="186">
        <f t="shared" si="19"/>
        <v>0</v>
      </c>
      <c r="V59" s="187">
        <f t="shared" si="20"/>
        <v>0</v>
      </c>
      <c r="W59" s="187">
        <f t="shared" si="21"/>
        <v>0</v>
      </c>
      <c r="X59" s="187">
        <f t="shared" si="22"/>
        <v>0</v>
      </c>
      <c r="Y59" s="187">
        <f t="shared" si="23"/>
        <v>0</v>
      </c>
      <c r="Z59" s="187">
        <f t="shared" si="24"/>
        <v>0</v>
      </c>
      <c r="AA59" s="187">
        <f t="shared" si="25"/>
        <v>0</v>
      </c>
      <c r="AB59" s="187">
        <f t="shared" si="26"/>
        <v>0</v>
      </c>
      <c r="AC59" s="187">
        <f t="shared" si="27"/>
        <v>0</v>
      </c>
      <c r="AD59" s="187">
        <f t="shared" si="28"/>
        <v>0</v>
      </c>
      <c r="AE59" s="187">
        <f t="shared" si="29"/>
        <v>3</v>
      </c>
      <c r="AF59" s="187">
        <f t="shared" si="30"/>
        <v>0</v>
      </c>
      <c r="AG59" s="191">
        <f t="shared" si="18"/>
        <v>0</v>
      </c>
    </row>
    <row r="60" spans="1:33" ht="39" thickBot="1">
      <c r="A60" s="14">
        <v>5</v>
      </c>
      <c r="B60" s="70" t="s">
        <v>480</v>
      </c>
      <c r="C60" s="15" t="s">
        <v>171</v>
      </c>
      <c r="D60" s="181"/>
      <c r="E60" s="159">
        <v>1</v>
      </c>
      <c r="F60" s="160"/>
      <c r="G60" s="160"/>
      <c r="H60" s="161"/>
      <c r="I60" s="13">
        <f t="shared" si="17"/>
        <v>3</v>
      </c>
      <c r="J60" s="50" t="s">
        <v>28</v>
      </c>
      <c r="K60" s="49" t="s">
        <v>29</v>
      </c>
      <c r="L60" s="49"/>
      <c r="M60" s="45"/>
      <c r="N60" s="45"/>
      <c r="O60" s="45"/>
      <c r="P60" s="45"/>
      <c r="Q60" s="45"/>
      <c r="R60" s="10"/>
      <c r="S60" s="10"/>
      <c r="T60" s="59">
        <f t="shared" si="0"/>
        <v>5</v>
      </c>
      <c r="U60" s="186">
        <f t="shared" si="19"/>
        <v>0</v>
      </c>
      <c r="V60" s="187">
        <f t="shared" si="20"/>
        <v>0</v>
      </c>
      <c r="W60" s="187">
        <f t="shared" si="21"/>
        <v>0</v>
      </c>
      <c r="X60" s="187">
        <f t="shared" si="22"/>
        <v>0</v>
      </c>
      <c r="Y60" s="187">
        <f t="shared" si="23"/>
        <v>0</v>
      </c>
      <c r="Z60" s="187">
        <f t="shared" si="24"/>
        <v>0</v>
      </c>
      <c r="AA60" s="187">
        <f t="shared" si="25"/>
        <v>0</v>
      </c>
      <c r="AB60" s="187">
        <f t="shared" si="26"/>
        <v>0</v>
      </c>
      <c r="AC60" s="187">
        <f t="shared" si="27"/>
        <v>0</v>
      </c>
      <c r="AD60" s="187">
        <f t="shared" si="28"/>
        <v>0</v>
      </c>
      <c r="AE60" s="187">
        <f t="shared" si="29"/>
        <v>3</v>
      </c>
      <c r="AF60" s="187">
        <f t="shared" si="30"/>
        <v>0</v>
      </c>
      <c r="AG60" s="191">
        <f t="shared" si="18"/>
        <v>0</v>
      </c>
    </row>
    <row r="61" spans="1:33" ht="13.5" thickBot="1">
      <c r="A61" s="14">
        <v>6</v>
      </c>
      <c r="B61" s="231" t="s">
        <v>807</v>
      </c>
      <c r="C61" s="15" t="s">
        <v>170</v>
      </c>
      <c r="D61" s="181"/>
      <c r="E61" s="159">
        <v>1</v>
      </c>
      <c r="F61" s="160"/>
      <c r="G61" s="160"/>
      <c r="H61" s="161"/>
      <c r="I61" s="13">
        <f t="shared" si="17"/>
        <v>3</v>
      </c>
      <c r="J61" s="50" t="s">
        <v>33</v>
      </c>
      <c r="K61" s="49" t="s">
        <v>29</v>
      </c>
      <c r="L61" s="49"/>
      <c r="M61" s="45"/>
      <c r="N61" s="45"/>
      <c r="O61" s="45"/>
      <c r="P61" s="45"/>
      <c r="Q61" s="45"/>
      <c r="R61" s="10"/>
      <c r="S61" s="10"/>
      <c r="T61" s="59">
        <f t="shared" si="0"/>
        <v>6</v>
      </c>
      <c r="U61" s="186">
        <f t="shared" si="19"/>
        <v>0</v>
      </c>
      <c r="V61" s="187">
        <f t="shared" si="20"/>
        <v>0</v>
      </c>
      <c r="W61" s="187">
        <f t="shared" si="21"/>
        <v>0</v>
      </c>
      <c r="X61" s="187">
        <f t="shared" si="22"/>
        <v>0</v>
      </c>
      <c r="Y61" s="187">
        <f t="shared" si="23"/>
        <v>0</v>
      </c>
      <c r="Z61" s="187">
        <f t="shared" si="24"/>
        <v>0</v>
      </c>
      <c r="AA61" s="187">
        <f t="shared" si="25"/>
        <v>3</v>
      </c>
      <c r="AB61" s="187">
        <f t="shared" si="26"/>
        <v>0</v>
      </c>
      <c r="AC61" s="187">
        <f t="shared" si="27"/>
        <v>0</v>
      </c>
      <c r="AD61" s="187">
        <f t="shared" si="28"/>
        <v>0</v>
      </c>
      <c r="AE61" s="187">
        <f t="shared" si="29"/>
        <v>0</v>
      </c>
      <c r="AF61" s="187">
        <f t="shared" si="30"/>
        <v>0</v>
      </c>
      <c r="AG61" s="191">
        <f t="shared" si="18"/>
        <v>0</v>
      </c>
    </row>
    <row r="62" spans="1:33" ht="26.25" thickBot="1">
      <c r="A62" s="14">
        <v>7</v>
      </c>
      <c r="B62" s="231" t="s">
        <v>808</v>
      </c>
      <c r="C62" s="15" t="s">
        <v>170</v>
      </c>
      <c r="D62" s="181"/>
      <c r="E62" s="159"/>
      <c r="F62" s="160">
        <v>1</v>
      </c>
      <c r="G62" s="160"/>
      <c r="H62" s="161"/>
      <c r="I62" s="13">
        <f t="shared" si="17"/>
        <v>2</v>
      </c>
      <c r="J62" s="50" t="s">
        <v>33</v>
      </c>
      <c r="K62" s="49" t="s">
        <v>29</v>
      </c>
      <c r="L62" s="49"/>
      <c r="M62" s="45"/>
      <c r="N62" s="45"/>
      <c r="O62" s="45"/>
      <c r="P62" s="45"/>
      <c r="Q62" s="45"/>
      <c r="R62" s="10"/>
      <c r="S62" s="10"/>
      <c r="T62" s="59">
        <f t="shared" si="0"/>
        <v>7</v>
      </c>
      <c r="U62" s="186">
        <f t="shared" si="19"/>
        <v>0</v>
      </c>
      <c r="V62" s="187">
        <f t="shared" si="20"/>
        <v>0</v>
      </c>
      <c r="W62" s="187">
        <f t="shared" si="21"/>
        <v>0</v>
      </c>
      <c r="X62" s="187">
        <f t="shared" si="22"/>
        <v>0</v>
      </c>
      <c r="Y62" s="187">
        <f t="shared" si="23"/>
        <v>0</v>
      </c>
      <c r="Z62" s="187">
        <f t="shared" si="24"/>
        <v>0</v>
      </c>
      <c r="AA62" s="187">
        <f t="shared" si="25"/>
        <v>2</v>
      </c>
      <c r="AB62" s="187">
        <f t="shared" si="26"/>
        <v>0</v>
      </c>
      <c r="AC62" s="187">
        <f t="shared" si="27"/>
        <v>0</v>
      </c>
      <c r="AD62" s="187">
        <f t="shared" si="28"/>
        <v>0</v>
      </c>
      <c r="AE62" s="187">
        <f t="shared" si="29"/>
        <v>0</v>
      </c>
      <c r="AF62" s="187">
        <f t="shared" si="30"/>
        <v>0</v>
      </c>
      <c r="AG62" s="191">
        <f t="shared" si="18"/>
        <v>0</v>
      </c>
    </row>
    <row r="63" spans="1:33" ht="13.5" thickBot="1">
      <c r="A63" s="14">
        <v>8</v>
      </c>
      <c r="B63" s="70" t="s">
        <v>172</v>
      </c>
      <c r="C63" s="15" t="s">
        <v>170</v>
      </c>
      <c r="D63" s="181"/>
      <c r="E63" s="159">
        <v>1</v>
      </c>
      <c r="F63" s="160"/>
      <c r="G63" s="160"/>
      <c r="H63" s="161"/>
      <c r="I63" s="13">
        <f t="shared" si="17"/>
        <v>3</v>
      </c>
      <c r="J63" s="14" t="s">
        <v>28</v>
      </c>
      <c r="K63" s="49" t="s">
        <v>26</v>
      </c>
      <c r="L63" s="47"/>
      <c r="M63" s="45"/>
      <c r="N63" s="45"/>
      <c r="O63" s="45"/>
      <c r="P63" s="45"/>
      <c r="Q63" s="45"/>
      <c r="R63" s="10"/>
      <c r="S63" s="10"/>
      <c r="T63" s="59">
        <f t="shared" si="0"/>
        <v>8</v>
      </c>
      <c r="U63" s="186">
        <f t="shared" si="19"/>
        <v>0</v>
      </c>
      <c r="V63" s="187">
        <f t="shared" si="20"/>
        <v>0</v>
      </c>
      <c r="W63" s="187">
        <f t="shared" si="21"/>
        <v>0</v>
      </c>
      <c r="X63" s="187">
        <f t="shared" si="22"/>
        <v>0</v>
      </c>
      <c r="Y63" s="187">
        <f t="shared" si="23"/>
        <v>0</v>
      </c>
      <c r="Z63" s="187">
        <f t="shared" si="24"/>
        <v>0</v>
      </c>
      <c r="AA63" s="187">
        <f t="shared" si="25"/>
        <v>0</v>
      </c>
      <c r="AB63" s="187">
        <f t="shared" si="26"/>
        <v>0</v>
      </c>
      <c r="AC63" s="187">
        <f t="shared" si="27"/>
        <v>0</v>
      </c>
      <c r="AD63" s="187">
        <f t="shared" si="28"/>
        <v>0</v>
      </c>
      <c r="AE63" s="187">
        <f t="shared" si="29"/>
        <v>3</v>
      </c>
      <c r="AF63" s="187">
        <f t="shared" si="30"/>
        <v>0</v>
      </c>
      <c r="AG63" s="191">
        <f t="shared" si="18"/>
        <v>0</v>
      </c>
    </row>
    <row r="64" spans="1:33" ht="26.25" thickBot="1">
      <c r="A64" s="14">
        <v>9</v>
      </c>
      <c r="B64" s="70" t="s">
        <v>481</v>
      </c>
      <c r="C64" s="15" t="s">
        <v>173</v>
      </c>
      <c r="D64" s="181"/>
      <c r="E64" s="159"/>
      <c r="F64" s="160"/>
      <c r="G64" s="160"/>
      <c r="H64" s="161">
        <v>1</v>
      </c>
      <c r="I64" s="13">
        <f t="shared" si="17"/>
        <v>0</v>
      </c>
      <c r="J64" s="50" t="s">
        <v>33</v>
      </c>
      <c r="K64" s="49" t="s">
        <v>29</v>
      </c>
      <c r="L64" s="49"/>
      <c r="M64" s="45"/>
      <c r="N64" s="45"/>
      <c r="O64" s="45"/>
      <c r="P64" s="45"/>
      <c r="Q64" s="45"/>
      <c r="R64" s="10"/>
      <c r="S64" s="10"/>
      <c r="T64" s="59">
        <f t="shared" si="0"/>
        <v>9</v>
      </c>
      <c r="U64" s="186">
        <f t="shared" si="19"/>
        <v>0</v>
      </c>
      <c r="V64" s="187">
        <f t="shared" si="20"/>
        <v>0</v>
      </c>
      <c r="W64" s="187">
        <f t="shared" si="21"/>
        <v>0</v>
      </c>
      <c r="X64" s="187">
        <f t="shared" si="22"/>
        <v>0</v>
      </c>
      <c r="Y64" s="187">
        <f t="shared" si="23"/>
        <v>0</v>
      </c>
      <c r="Z64" s="187">
        <f t="shared" si="24"/>
        <v>0</v>
      </c>
      <c r="AA64" s="187">
        <f t="shared" si="25"/>
        <v>0</v>
      </c>
      <c r="AB64" s="187">
        <f t="shared" si="26"/>
        <v>0</v>
      </c>
      <c r="AC64" s="187">
        <f t="shared" si="27"/>
        <v>0</v>
      </c>
      <c r="AD64" s="187">
        <f t="shared" si="28"/>
        <v>0</v>
      </c>
      <c r="AE64" s="187">
        <f t="shared" si="29"/>
        <v>0</v>
      </c>
      <c r="AF64" s="187">
        <f t="shared" si="30"/>
        <v>0</v>
      </c>
      <c r="AG64" s="191">
        <f t="shared" si="18"/>
        <v>0</v>
      </c>
    </row>
    <row r="65" spans="1:33" ht="26.25" thickBot="1">
      <c r="A65" s="11">
        <v>10</v>
      </c>
      <c r="B65" s="231" t="s">
        <v>809</v>
      </c>
      <c r="C65" s="15" t="s">
        <v>173</v>
      </c>
      <c r="D65" s="181"/>
      <c r="E65" s="159">
        <v>1</v>
      </c>
      <c r="F65" s="160"/>
      <c r="G65" s="160"/>
      <c r="H65" s="161"/>
      <c r="I65" s="13">
        <f t="shared" si="17"/>
        <v>3</v>
      </c>
      <c r="J65" s="50" t="s">
        <v>28</v>
      </c>
      <c r="K65" s="49" t="s">
        <v>23</v>
      </c>
      <c r="L65" s="46"/>
      <c r="M65" s="48"/>
      <c r="N65" s="48"/>
      <c r="O65" s="48"/>
      <c r="P65" s="48"/>
      <c r="Q65" s="48"/>
      <c r="R65" s="10"/>
      <c r="S65" s="10"/>
      <c r="T65" s="59">
        <f t="shared" si="0"/>
        <v>10</v>
      </c>
      <c r="U65" s="186">
        <f t="shared" si="19"/>
        <v>0</v>
      </c>
      <c r="V65" s="187">
        <f t="shared" si="20"/>
        <v>0</v>
      </c>
      <c r="W65" s="187">
        <f t="shared" si="21"/>
        <v>0</v>
      </c>
      <c r="X65" s="187">
        <f t="shared" si="22"/>
        <v>0</v>
      </c>
      <c r="Y65" s="187">
        <f t="shared" si="23"/>
        <v>0</v>
      </c>
      <c r="Z65" s="187">
        <f t="shared" si="24"/>
        <v>0</v>
      </c>
      <c r="AA65" s="187">
        <f t="shared" si="25"/>
        <v>0</v>
      </c>
      <c r="AB65" s="187">
        <f t="shared" si="26"/>
        <v>0</v>
      </c>
      <c r="AC65" s="187">
        <f t="shared" si="27"/>
        <v>0</v>
      </c>
      <c r="AD65" s="187">
        <f t="shared" si="28"/>
        <v>0</v>
      </c>
      <c r="AE65" s="187">
        <f t="shared" si="29"/>
        <v>3</v>
      </c>
      <c r="AF65" s="187">
        <f t="shared" si="30"/>
        <v>0</v>
      </c>
      <c r="AG65" s="191">
        <f t="shared" si="18"/>
        <v>0</v>
      </c>
    </row>
    <row r="66" spans="1:33" ht="26.25" thickBot="1">
      <c r="A66" s="14">
        <v>11</v>
      </c>
      <c r="B66" s="70" t="s">
        <v>482</v>
      </c>
      <c r="C66" s="15" t="s">
        <v>170</v>
      </c>
      <c r="D66" s="181"/>
      <c r="E66" s="159">
        <v>1</v>
      </c>
      <c r="F66" s="160"/>
      <c r="G66" s="160"/>
      <c r="H66" s="161"/>
      <c r="I66" s="13">
        <f t="shared" si="17"/>
        <v>3</v>
      </c>
      <c r="J66" s="50" t="s">
        <v>28</v>
      </c>
      <c r="K66" s="49" t="s">
        <v>29</v>
      </c>
      <c r="L66" s="47"/>
      <c r="M66" s="55"/>
      <c r="N66" s="55"/>
      <c r="O66" s="55"/>
      <c r="P66" s="55"/>
      <c r="Q66" s="45"/>
      <c r="R66" s="10"/>
      <c r="S66" s="10"/>
      <c r="T66" s="59">
        <f t="shared" si="0"/>
        <v>11</v>
      </c>
      <c r="U66" s="186">
        <f t="shared" si="19"/>
        <v>0</v>
      </c>
      <c r="V66" s="187">
        <f t="shared" si="20"/>
        <v>0</v>
      </c>
      <c r="W66" s="187">
        <f t="shared" si="21"/>
        <v>0</v>
      </c>
      <c r="X66" s="187">
        <f t="shared" si="22"/>
        <v>0</v>
      </c>
      <c r="Y66" s="187">
        <f t="shared" si="23"/>
        <v>0</v>
      </c>
      <c r="Z66" s="187">
        <f t="shared" si="24"/>
        <v>0</v>
      </c>
      <c r="AA66" s="187">
        <f t="shared" si="25"/>
        <v>0</v>
      </c>
      <c r="AB66" s="187">
        <f t="shared" si="26"/>
        <v>0</v>
      </c>
      <c r="AC66" s="187">
        <f t="shared" si="27"/>
        <v>0</v>
      </c>
      <c r="AD66" s="187">
        <f t="shared" si="28"/>
        <v>0</v>
      </c>
      <c r="AE66" s="187">
        <f t="shared" si="29"/>
        <v>3</v>
      </c>
      <c r="AF66" s="187">
        <f t="shared" si="30"/>
        <v>0</v>
      </c>
      <c r="AG66" s="191">
        <f t="shared" si="18"/>
        <v>0</v>
      </c>
    </row>
    <row r="67" spans="1:33" ht="26.25" thickBot="1">
      <c r="A67" s="14">
        <v>12</v>
      </c>
      <c r="B67" s="70" t="s">
        <v>174</v>
      </c>
      <c r="C67" s="15" t="s">
        <v>173</v>
      </c>
      <c r="D67" s="181"/>
      <c r="E67" s="159">
        <v>1</v>
      </c>
      <c r="F67" s="160"/>
      <c r="G67" s="160"/>
      <c r="H67" s="161"/>
      <c r="I67" s="13">
        <f t="shared" si="17"/>
        <v>3</v>
      </c>
      <c r="J67" s="50" t="s">
        <v>33</v>
      </c>
      <c r="K67" s="49" t="s">
        <v>30</v>
      </c>
      <c r="L67" s="49"/>
      <c r="M67" s="45"/>
      <c r="N67" s="45"/>
      <c r="O67" s="45"/>
      <c r="P67" s="45"/>
      <c r="Q67" s="45"/>
      <c r="R67" s="10"/>
      <c r="S67" s="10"/>
      <c r="T67" s="59">
        <f t="shared" si="0"/>
        <v>12</v>
      </c>
      <c r="U67" s="186">
        <f t="shared" si="19"/>
        <v>0</v>
      </c>
      <c r="V67" s="187">
        <f t="shared" si="20"/>
        <v>0</v>
      </c>
      <c r="W67" s="187">
        <f t="shared" si="21"/>
        <v>0</v>
      </c>
      <c r="X67" s="187">
        <f t="shared" si="22"/>
        <v>0</v>
      </c>
      <c r="Y67" s="187">
        <f t="shared" si="23"/>
        <v>0</v>
      </c>
      <c r="Z67" s="187">
        <f t="shared" si="24"/>
        <v>0</v>
      </c>
      <c r="AA67" s="187">
        <f t="shared" si="25"/>
        <v>3</v>
      </c>
      <c r="AB67" s="187">
        <f t="shared" si="26"/>
        <v>0</v>
      </c>
      <c r="AC67" s="187">
        <f t="shared" si="27"/>
        <v>0</v>
      </c>
      <c r="AD67" s="187">
        <f t="shared" si="28"/>
        <v>0</v>
      </c>
      <c r="AE67" s="187">
        <f t="shared" si="29"/>
        <v>0</v>
      </c>
      <c r="AF67" s="187">
        <f t="shared" si="30"/>
        <v>0</v>
      </c>
      <c r="AG67" s="191">
        <f t="shared" si="18"/>
        <v>0</v>
      </c>
    </row>
    <row r="68" spans="1:33" ht="13.5" thickBot="1">
      <c r="A68" s="14">
        <v>13</v>
      </c>
      <c r="B68" s="70" t="s">
        <v>175</v>
      </c>
      <c r="C68" s="15" t="s">
        <v>432</v>
      </c>
      <c r="D68" s="181"/>
      <c r="E68" s="159">
        <v>1</v>
      </c>
      <c r="F68" s="160"/>
      <c r="G68" s="160"/>
      <c r="H68" s="161"/>
      <c r="I68" s="13">
        <f t="shared" si="17"/>
        <v>3</v>
      </c>
      <c r="J68" s="50" t="s">
        <v>28</v>
      </c>
      <c r="K68" s="49" t="s">
        <v>31</v>
      </c>
      <c r="L68" s="49"/>
      <c r="M68" s="45"/>
      <c r="N68" s="45"/>
      <c r="O68" s="45"/>
      <c r="P68" s="45"/>
      <c r="Q68" s="45"/>
      <c r="R68" s="10"/>
      <c r="S68" s="10"/>
      <c r="T68" s="59">
        <f t="shared" si="0"/>
        <v>13</v>
      </c>
      <c r="U68" s="186">
        <f t="shared" si="19"/>
        <v>0</v>
      </c>
      <c r="V68" s="187">
        <f t="shared" si="20"/>
        <v>0</v>
      </c>
      <c r="W68" s="187">
        <f t="shared" si="21"/>
        <v>0</v>
      </c>
      <c r="X68" s="187">
        <f t="shared" si="22"/>
        <v>0</v>
      </c>
      <c r="Y68" s="187">
        <f t="shared" si="23"/>
        <v>0</v>
      </c>
      <c r="Z68" s="187">
        <f t="shared" si="24"/>
        <v>0</v>
      </c>
      <c r="AA68" s="187">
        <f t="shared" si="25"/>
        <v>0</v>
      </c>
      <c r="AB68" s="187">
        <f t="shared" si="26"/>
        <v>0</v>
      </c>
      <c r="AC68" s="187">
        <f t="shared" si="27"/>
        <v>0</v>
      </c>
      <c r="AD68" s="187">
        <f t="shared" si="28"/>
        <v>0</v>
      </c>
      <c r="AE68" s="187">
        <f t="shared" si="29"/>
        <v>3</v>
      </c>
      <c r="AF68" s="187">
        <f t="shared" si="30"/>
        <v>0</v>
      </c>
      <c r="AG68" s="191">
        <f t="shared" si="18"/>
        <v>0</v>
      </c>
    </row>
    <row r="69" spans="1:33" ht="26.25" thickBot="1">
      <c r="A69" s="14">
        <v>14</v>
      </c>
      <c r="B69" s="70" t="s">
        <v>17</v>
      </c>
      <c r="C69" s="15" t="s">
        <v>432</v>
      </c>
      <c r="D69" s="181"/>
      <c r="E69" s="159">
        <v>1</v>
      </c>
      <c r="F69" s="160"/>
      <c r="G69" s="160"/>
      <c r="H69" s="161"/>
      <c r="I69" s="13">
        <f t="shared" si="17"/>
        <v>3</v>
      </c>
      <c r="J69" s="50" t="s">
        <v>28</v>
      </c>
      <c r="K69" s="49" t="s">
        <v>31</v>
      </c>
      <c r="L69" s="49"/>
      <c r="M69" s="45"/>
      <c r="N69" s="45"/>
      <c r="O69" s="45"/>
      <c r="P69" s="45"/>
      <c r="Q69" s="45"/>
      <c r="R69" s="10"/>
      <c r="S69" s="10"/>
      <c r="T69" s="59">
        <f t="shared" si="0"/>
        <v>14</v>
      </c>
      <c r="U69" s="186">
        <f t="shared" si="19"/>
        <v>0</v>
      </c>
      <c r="V69" s="187">
        <f t="shared" si="20"/>
        <v>0</v>
      </c>
      <c r="W69" s="187">
        <f t="shared" si="21"/>
        <v>0</v>
      </c>
      <c r="X69" s="187">
        <f t="shared" si="22"/>
        <v>0</v>
      </c>
      <c r="Y69" s="187">
        <f t="shared" si="23"/>
        <v>0</v>
      </c>
      <c r="Z69" s="187">
        <f t="shared" si="24"/>
        <v>0</v>
      </c>
      <c r="AA69" s="187">
        <f t="shared" si="25"/>
        <v>0</v>
      </c>
      <c r="AB69" s="187">
        <f t="shared" si="26"/>
        <v>0</v>
      </c>
      <c r="AC69" s="187">
        <f t="shared" si="27"/>
        <v>0</v>
      </c>
      <c r="AD69" s="187">
        <f t="shared" si="28"/>
        <v>0</v>
      </c>
      <c r="AE69" s="187">
        <f t="shared" si="29"/>
        <v>3</v>
      </c>
      <c r="AF69" s="187">
        <f t="shared" si="30"/>
        <v>0</v>
      </c>
      <c r="AG69" s="191">
        <f t="shared" si="18"/>
        <v>0</v>
      </c>
    </row>
    <row r="70" spans="1:33" ht="13.5" thickBot="1">
      <c r="A70" s="17"/>
      <c r="B70" s="357" t="s">
        <v>139</v>
      </c>
      <c r="C70" s="358"/>
      <c r="D70" s="358"/>
      <c r="E70" s="358"/>
      <c r="F70" s="358"/>
      <c r="G70" s="358"/>
      <c r="H70" s="358"/>
      <c r="I70" s="358"/>
      <c r="J70" s="358"/>
      <c r="K70" s="358"/>
      <c r="L70" s="358"/>
      <c r="M70" s="358"/>
      <c r="N70" s="358"/>
      <c r="O70" s="358"/>
      <c r="P70" s="358"/>
      <c r="Q70" s="359"/>
      <c r="R70" s="10"/>
      <c r="S70" s="10"/>
      <c r="T70" s="59"/>
      <c r="U70" s="186">
        <f t="shared" si="19"/>
        <v>0</v>
      </c>
      <c r="V70" s="187">
        <f t="shared" si="20"/>
        <v>0</v>
      </c>
      <c r="W70" s="187">
        <f t="shared" si="21"/>
        <v>0</v>
      </c>
      <c r="X70" s="187">
        <f t="shared" si="22"/>
        <v>0</v>
      </c>
      <c r="Y70" s="187">
        <f t="shared" si="23"/>
        <v>0</v>
      </c>
      <c r="Z70" s="187">
        <f t="shared" si="24"/>
        <v>0</v>
      </c>
      <c r="AA70" s="187">
        <f t="shared" si="25"/>
        <v>0</v>
      </c>
      <c r="AB70" s="187">
        <f t="shared" si="26"/>
        <v>0</v>
      </c>
      <c r="AC70" s="187">
        <f t="shared" si="27"/>
        <v>0</v>
      </c>
      <c r="AD70" s="187">
        <f t="shared" si="28"/>
        <v>0</v>
      </c>
      <c r="AE70" s="187">
        <f t="shared" si="29"/>
        <v>0</v>
      </c>
      <c r="AF70" s="187">
        <f t="shared" si="30"/>
        <v>0</v>
      </c>
      <c r="AG70" s="191"/>
    </row>
    <row r="71" spans="1:33" ht="26.25" thickBot="1">
      <c r="A71" s="14">
        <v>15</v>
      </c>
      <c r="B71" s="40" t="s">
        <v>176</v>
      </c>
      <c r="C71" s="15" t="s">
        <v>177</v>
      </c>
      <c r="D71" s="181"/>
      <c r="E71" s="159"/>
      <c r="F71" s="160">
        <v>1</v>
      </c>
      <c r="G71" s="160"/>
      <c r="H71" s="161"/>
      <c r="I71" s="13">
        <f aca="true" t="shared" si="31" ref="I71:I90">E71*3+F71*2+G71+H71*0</f>
        <v>2</v>
      </c>
      <c r="J71" s="50" t="s">
        <v>33</v>
      </c>
      <c r="K71" s="49" t="s">
        <v>328</v>
      </c>
      <c r="L71" s="49" t="s">
        <v>309</v>
      </c>
      <c r="M71" s="49" t="s">
        <v>310</v>
      </c>
      <c r="N71" s="49" t="s">
        <v>327</v>
      </c>
      <c r="O71" s="72"/>
      <c r="P71" s="45"/>
      <c r="Q71" s="45"/>
      <c r="R71" s="10"/>
      <c r="S71" s="10"/>
      <c r="T71" s="59">
        <f t="shared" si="0"/>
        <v>15</v>
      </c>
      <c r="U71" s="186">
        <f t="shared" si="19"/>
        <v>0</v>
      </c>
      <c r="V71" s="187">
        <f t="shared" si="20"/>
        <v>0</v>
      </c>
      <c r="W71" s="187">
        <f t="shared" si="21"/>
        <v>0</v>
      </c>
      <c r="X71" s="187">
        <f t="shared" si="22"/>
        <v>0</v>
      </c>
      <c r="Y71" s="187">
        <f t="shared" si="23"/>
        <v>0</v>
      </c>
      <c r="Z71" s="187">
        <f t="shared" si="24"/>
        <v>0</v>
      </c>
      <c r="AA71" s="187">
        <f t="shared" si="25"/>
        <v>2</v>
      </c>
      <c r="AB71" s="187">
        <f t="shared" si="26"/>
        <v>0</v>
      </c>
      <c r="AC71" s="187">
        <f t="shared" si="27"/>
        <v>0</v>
      </c>
      <c r="AD71" s="187">
        <f t="shared" si="28"/>
        <v>0</v>
      </c>
      <c r="AE71" s="187">
        <f t="shared" si="29"/>
        <v>0</v>
      </c>
      <c r="AF71" s="187">
        <f t="shared" si="30"/>
        <v>0</v>
      </c>
      <c r="AG71" s="191">
        <f t="shared" si="18"/>
        <v>0</v>
      </c>
    </row>
    <row r="72" spans="1:33" ht="26.25" thickBot="1">
      <c r="A72" s="14">
        <v>16</v>
      </c>
      <c r="B72" s="70" t="s">
        <v>178</v>
      </c>
      <c r="C72" s="15" t="s">
        <v>177</v>
      </c>
      <c r="D72" s="181"/>
      <c r="E72" s="159"/>
      <c r="F72" s="160">
        <v>1</v>
      </c>
      <c r="G72" s="160"/>
      <c r="H72" s="161"/>
      <c r="I72" s="13">
        <f t="shared" si="31"/>
        <v>2</v>
      </c>
      <c r="J72" s="50" t="s">
        <v>33</v>
      </c>
      <c r="K72" s="49" t="s">
        <v>312</v>
      </c>
      <c r="L72" s="72"/>
      <c r="M72" s="72"/>
      <c r="N72" s="72"/>
      <c r="O72" s="72"/>
      <c r="P72" s="45"/>
      <c r="Q72" s="45"/>
      <c r="R72" s="10"/>
      <c r="S72" s="10"/>
      <c r="T72" s="59">
        <f t="shared" si="0"/>
        <v>16</v>
      </c>
      <c r="U72" s="186">
        <f t="shared" si="19"/>
        <v>0</v>
      </c>
      <c r="V72" s="187">
        <f t="shared" si="20"/>
        <v>0</v>
      </c>
      <c r="W72" s="187">
        <f t="shared" si="21"/>
        <v>0</v>
      </c>
      <c r="X72" s="187">
        <f t="shared" si="22"/>
        <v>0</v>
      </c>
      <c r="Y72" s="187">
        <f t="shared" si="23"/>
        <v>0</v>
      </c>
      <c r="Z72" s="187">
        <f t="shared" si="24"/>
        <v>0</v>
      </c>
      <c r="AA72" s="187">
        <f t="shared" si="25"/>
        <v>2</v>
      </c>
      <c r="AB72" s="187">
        <f t="shared" si="26"/>
        <v>0</v>
      </c>
      <c r="AC72" s="187">
        <f t="shared" si="27"/>
        <v>0</v>
      </c>
      <c r="AD72" s="187">
        <f t="shared" si="28"/>
        <v>0</v>
      </c>
      <c r="AE72" s="187">
        <f t="shared" si="29"/>
        <v>0</v>
      </c>
      <c r="AF72" s="187">
        <f t="shared" si="30"/>
        <v>0</v>
      </c>
      <c r="AG72" s="191">
        <f t="shared" si="18"/>
        <v>0</v>
      </c>
    </row>
    <row r="73" spans="1:33" ht="26.25" thickBot="1">
      <c r="A73" s="14">
        <v>17</v>
      </c>
      <c r="B73" s="231" t="s">
        <v>810</v>
      </c>
      <c r="C73" s="15" t="s">
        <v>177</v>
      </c>
      <c r="D73" s="181"/>
      <c r="E73" s="159"/>
      <c r="F73" s="160">
        <v>1</v>
      </c>
      <c r="G73" s="160"/>
      <c r="H73" s="161"/>
      <c r="I73" s="13">
        <f t="shared" si="31"/>
        <v>2</v>
      </c>
      <c r="J73" s="50" t="s">
        <v>33</v>
      </c>
      <c r="K73" s="49" t="s">
        <v>31</v>
      </c>
      <c r="L73" s="72"/>
      <c r="M73" s="72"/>
      <c r="N73" s="72"/>
      <c r="O73" s="72"/>
      <c r="P73" s="55"/>
      <c r="Q73" s="45"/>
      <c r="R73" s="10"/>
      <c r="S73" s="10"/>
      <c r="T73" s="59">
        <f aca="true" t="shared" si="32" ref="T73:T136">A73</f>
        <v>17</v>
      </c>
      <c r="U73" s="186">
        <f t="shared" si="19"/>
        <v>0</v>
      </c>
      <c r="V73" s="187">
        <f t="shared" si="20"/>
        <v>0</v>
      </c>
      <c r="W73" s="187">
        <f t="shared" si="21"/>
        <v>0</v>
      </c>
      <c r="X73" s="187">
        <f t="shared" si="22"/>
        <v>0</v>
      </c>
      <c r="Y73" s="187">
        <f t="shared" si="23"/>
        <v>0</v>
      </c>
      <c r="Z73" s="187">
        <f t="shared" si="24"/>
        <v>0</v>
      </c>
      <c r="AA73" s="187">
        <f t="shared" si="25"/>
        <v>2</v>
      </c>
      <c r="AB73" s="187">
        <f t="shared" si="26"/>
        <v>0</v>
      </c>
      <c r="AC73" s="187">
        <f t="shared" si="27"/>
        <v>0</v>
      </c>
      <c r="AD73" s="187">
        <f t="shared" si="28"/>
        <v>0</v>
      </c>
      <c r="AE73" s="187">
        <f t="shared" si="29"/>
        <v>0</v>
      </c>
      <c r="AF73" s="187">
        <f t="shared" si="30"/>
        <v>0</v>
      </c>
      <c r="AG73" s="191">
        <f t="shared" si="18"/>
        <v>0</v>
      </c>
    </row>
    <row r="74" spans="1:33" ht="13.5" thickBot="1">
      <c r="A74" s="14">
        <v>18</v>
      </c>
      <c r="B74" s="70" t="s">
        <v>179</v>
      </c>
      <c r="C74" s="15" t="s">
        <v>180</v>
      </c>
      <c r="D74" s="181"/>
      <c r="E74" s="159"/>
      <c r="F74" s="160"/>
      <c r="G74" s="160">
        <v>1</v>
      </c>
      <c r="H74" s="161"/>
      <c r="I74" s="13">
        <f t="shared" si="31"/>
        <v>1</v>
      </c>
      <c r="J74" s="14" t="s">
        <v>28</v>
      </c>
      <c r="K74" s="49" t="s">
        <v>30</v>
      </c>
      <c r="L74" s="72"/>
      <c r="M74" s="72"/>
      <c r="N74" s="72"/>
      <c r="O74" s="72"/>
      <c r="P74" s="45"/>
      <c r="Q74" s="45"/>
      <c r="R74" s="10"/>
      <c r="S74" s="10"/>
      <c r="T74" s="59">
        <f t="shared" si="32"/>
        <v>18</v>
      </c>
      <c r="U74" s="186">
        <f t="shared" si="19"/>
        <v>0</v>
      </c>
      <c r="V74" s="187">
        <f t="shared" si="20"/>
        <v>0</v>
      </c>
      <c r="W74" s="187">
        <f t="shared" si="21"/>
        <v>0</v>
      </c>
      <c r="X74" s="187">
        <f t="shared" si="22"/>
        <v>0</v>
      </c>
      <c r="Y74" s="187">
        <f t="shared" si="23"/>
        <v>0</v>
      </c>
      <c r="Z74" s="187">
        <f t="shared" si="24"/>
        <v>0</v>
      </c>
      <c r="AA74" s="187">
        <f t="shared" si="25"/>
        <v>0</v>
      </c>
      <c r="AB74" s="187">
        <f t="shared" si="26"/>
        <v>0</v>
      </c>
      <c r="AC74" s="187">
        <f t="shared" si="27"/>
        <v>0</v>
      </c>
      <c r="AD74" s="187">
        <f t="shared" si="28"/>
        <v>0</v>
      </c>
      <c r="AE74" s="187">
        <f t="shared" si="29"/>
        <v>1</v>
      </c>
      <c r="AF74" s="187">
        <f t="shared" si="30"/>
        <v>0</v>
      </c>
      <c r="AG74" s="191">
        <f t="shared" si="18"/>
        <v>0</v>
      </c>
    </row>
    <row r="75" spans="1:33" ht="39" thickBot="1">
      <c r="A75" s="14">
        <v>19</v>
      </c>
      <c r="B75" s="231" t="s">
        <v>811</v>
      </c>
      <c r="C75" s="15" t="s">
        <v>181</v>
      </c>
      <c r="D75" s="181"/>
      <c r="E75" s="159"/>
      <c r="F75" s="160"/>
      <c r="G75" s="160"/>
      <c r="H75" s="161">
        <v>1</v>
      </c>
      <c r="I75" s="13">
        <f t="shared" si="31"/>
        <v>0</v>
      </c>
      <c r="J75" s="50" t="s">
        <v>34</v>
      </c>
      <c r="K75" s="49" t="s">
        <v>35</v>
      </c>
      <c r="L75" s="72"/>
      <c r="M75" s="72"/>
      <c r="N75" s="72"/>
      <c r="O75" s="72"/>
      <c r="P75" s="48"/>
      <c r="Q75" s="48"/>
      <c r="R75" s="10"/>
      <c r="S75" s="10"/>
      <c r="T75" s="59">
        <f t="shared" si="32"/>
        <v>19</v>
      </c>
      <c r="U75" s="186">
        <f t="shared" si="19"/>
        <v>0</v>
      </c>
      <c r="V75" s="187">
        <f t="shared" si="20"/>
        <v>0</v>
      </c>
      <c r="W75" s="187">
        <f t="shared" si="21"/>
        <v>0</v>
      </c>
      <c r="X75" s="187">
        <f t="shared" si="22"/>
        <v>0</v>
      </c>
      <c r="Y75" s="187">
        <f t="shared" si="23"/>
        <v>0</v>
      </c>
      <c r="Z75" s="187">
        <f t="shared" si="24"/>
        <v>0</v>
      </c>
      <c r="AA75" s="187">
        <f t="shared" si="25"/>
        <v>0</v>
      </c>
      <c r="AB75" s="187">
        <f t="shared" si="26"/>
        <v>0</v>
      </c>
      <c r="AC75" s="187">
        <f t="shared" si="27"/>
        <v>0</v>
      </c>
      <c r="AD75" s="187">
        <f t="shared" si="28"/>
        <v>0</v>
      </c>
      <c r="AE75" s="187">
        <f t="shared" si="29"/>
        <v>0</v>
      </c>
      <c r="AF75" s="187">
        <f t="shared" si="30"/>
        <v>0</v>
      </c>
      <c r="AG75" s="191">
        <f t="shared" si="18"/>
        <v>0</v>
      </c>
    </row>
    <row r="76" spans="1:33" ht="39" thickBot="1">
      <c r="A76" s="14">
        <v>20</v>
      </c>
      <c r="B76" s="231" t="s">
        <v>812</v>
      </c>
      <c r="C76" s="15" t="s">
        <v>432</v>
      </c>
      <c r="D76" s="181"/>
      <c r="E76" s="159"/>
      <c r="F76" s="160"/>
      <c r="G76" s="160"/>
      <c r="H76" s="161">
        <v>1</v>
      </c>
      <c r="I76" s="13">
        <f t="shared" si="31"/>
        <v>0</v>
      </c>
      <c r="J76" s="50" t="s">
        <v>34</v>
      </c>
      <c r="K76" s="49" t="s">
        <v>35</v>
      </c>
      <c r="L76" s="72"/>
      <c r="M76" s="72"/>
      <c r="N76" s="72"/>
      <c r="O76" s="72"/>
      <c r="P76" s="45"/>
      <c r="Q76" s="45"/>
      <c r="R76" s="10"/>
      <c r="S76" s="10"/>
      <c r="T76" s="59">
        <f t="shared" si="32"/>
        <v>20</v>
      </c>
      <c r="U76" s="186">
        <f t="shared" si="19"/>
        <v>0</v>
      </c>
      <c r="V76" s="187">
        <f t="shared" si="20"/>
        <v>0</v>
      </c>
      <c r="W76" s="187">
        <f t="shared" si="21"/>
        <v>0</v>
      </c>
      <c r="X76" s="187">
        <f t="shared" si="22"/>
        <v>0</v>
      </c>
      <c r="Y76" s="187">
        <f t="shared" si="23"/>
        <v>0</v>
      </c>
      <c r="Z76" s="187">
        <f t="shared" si="24"/>
        <v>0</v>
      </c>
      <c r="AA76" s="187">
        <f t="shared" si="25"/>
        <v>0</v>
      </c>
      <c r="AB76" s="187">
        <f t="shared" si="26"/>
        <v>0</v>
      </c>
      <c r="AC76" s="187">
        <f t="shared" si="27"/>
        <v>0</v>
      </c>
      <c r="AD76" s="187">
        <f t="shared" si="28"/>
        <v>0</v>
      </c>
      <c r="AE76" s="187">
        <f t="shared" si="29"/>
        <v>0</v>
      </c>
      <c r="AF76" s="187">
        <f t="shared" si="30"/>
        <v>0</v>
      </c>
      <c r="AG76" s="191">
        <f t="shared" si="18"/>
        <v>0</v>
      </c>
    </row>
    <row r="77" spans="1:33" ht="26.25" thickBot="1">
      <c r="A77" s="14">
        <v>21</v>
      </c>
      <c r="B77" s="231" t="s">
        <v>813</v>
      </c>
      <c r="C77" s="15" t="s">
        <v>432</v>
      </c>
      <c r="D77" s="181"/>
      <c r="E77" s="159">
        <v>1</v>
      </c>
      <c r="F77" s="160"/>
      <c r="G77" s="160"/>
      <c r="H77" s="161"/>
      <c r="I77" s="13">
        <f t="shared" si="31"/>
        <v>3</v>
      </c>
      <c r="J77" s="50" t="s">
        <v>34</v>
      </c>
      <c r="K77" s="49" t="s">
        <v>35</v>
      </c>
      <c r="L77" s="72"/>
      <c r="M77" s="72"/>
      <c r="N77" s="72"/>
      <c r="O77" s="72"/>
      <c r="P77" s="45"/>
      <c r="Q77" s="45"/>
      <c r="R77" s="10"/>
      <c r="S77" s="10"/>
      <c r="T77" s="59">
        <f t="shared" si="32"/>
        <v>21</v>
      </c>
      <c r="U77" s="186">
        <f t="shared" si="19"/>
        <v>3</v>
      </c>
      <c r="V77" s="187">
        <f t="shared" si="20"/>
        <v>0</v>
      </c>
      <c r="W77" s="187">
        <f t="shared" si="21"/>
        <v>0</v>
      </c>
      <c r="X77" s="187">
        <f t="shared" si="22"/>
        <v>0</v>
      </c>
      <c r="Y77" s="187">
        <f t="shared" si="23"/>
        <v>0</v>
      </c>
      <c r="Z77" s="187">
        <f t="shared" si="24"/>
        <v>0</v>
      </c>
      <c r="AA77" s="187">
        <f t="shared" si="25"/>
        <v>0</v>
      </c>
      <c r="AB77" s="187">
        <f t="shared" si="26"/>
        <v>0</v>
      </c>
      <c r="AC77" s="187">
        <f t="shared" si="27"/>
        <v>0</v>
      </c>
      <c r="AD77" s="187">
        <f t="shared" si="28"/>
        <v>0</v>
      </c>
      <c r="AE77" s="187">
        <f t="shared" si="29"/>
        <v>0</v>
      </c>
      <c r="AF77" s="187">
        <f t="shared" si="30"/>
        <v>0</v>
      </c>
      <c r="AG77" s="191">
        <f t="shared" si="18"/>
        <v>0</v>
      </c>
    </row>
    <row r="78" spans="1:33" ht="26.25" thickBot="1">
      <c r="A78" s="14">
        <v>22</v>
      </c>
      <c r="B78" s="231" t="s">
        <v>814</v>
      </c>
      <c r="C78" s="15" t="s">
        <v>432</v>
      </c>
      <c r="D78" s="181"/>
      <c r="E78" s="159">
        <v>1</v>
      </c>
      <c r="F78" s="160"/>
      <c r="G78" s="160"/>
      <c r="H78" s="161"/>
      <c r="I78" s="13">
        <f t="shared" si="31"/>
        <v>3</v>
      </c>
      <c r="J78" s="50" t="s">
        <v>34</v>
      </c>
      <c r="K78" s="49" t="s">
        <v>35</v>
      </c>
      <c r="L78" s="72"/>
      <c r="M78" s="72"/>
      <c r="N78" s="72"/>
      <c r="O78" s="72"/>
      <c r="P78" s="45"/>
      <c r="Q78" s="45"/>
      <c r="R78" s="10"/>
      <c r="S78" s="10"/>
      <c r="T78" s="59">
        <f t="shared" si="32"/>
        <v>22</v>
      </c>
      <c r="U78" s="186">
        <f t="shared" si="19"/>
        <v>3</v>
      </c>
      <c r="V78" s="187">
        <f t="shared" si="20"/>
        <v>0</v>
      </c>
      <c r="W78" s="187">
        <f t="shared" si="21"/>
        <v>0</v>
      </c>
      <c r="X78" s="187">
        <f t="shared" si="22"/>
        <v>0</v>
      </c>
      <c r="Y78" s="187">
        <f t="shared" si="23"/>
        <v>0</v>
      </c>
      <c r="Z78" s="187">
        <f t="shared" si="24"/>
        <v>0</v>
      </c>
      <c r="AA78" s="187">
        <f t="shared" si="25"/>
        <v>0</v>
      </c>
      <c r="AB78" s="187">
        <f t="shared" si="26"/>
        <v>0</v>
      </c>
      <c r="AC78" s="187">
        <f t="shared" si="27"/>
        <v>0</v>
      </c>
      <c r="AD78" s="187">
        <f t="shared" si="28"/>
        <v>0</v>
      </c>
      <c r="AE78" s="187">
        <f t="shared" si="29"/>
        <v>0</v>
      </c>
      <c r="AF78" s="187">
        <f t="shared" si="30"/>
        <v>0</v>
      </c>
      <c r="AG78" s="191">
        <f t="shared" si="18"/>
        <v>0</v>
      </c>
    </row>
    <row r="79" spans="1:33" ht="26.25" thickBot="1">
      <c r="A79" s="14">
        <v>23</v>
      </c>
      <c r="B79" s="231" t="s">
        <v>815</v>
      </c>
      <c r="C79" s="15" t="s">
        <v>432</v>
      </c>
      <c r="D79" s="181"/>
      <c r="E79" s="159"/>
      <c r="F79" s="160">
        <v>1</v>
      </c>
      <c r="G79" s="160"/>
      <c r="H79" s="161"/>
      <c r="I79" s="13">
        <f t="shared" si="31"/>
        <v>2</v>
      </c>
      <c r="J79" s="14" t="s">
        <v>34</v>
      </c>
      <c r="K79" s="49" t="s">
        <v>313</v>
      </c>
      <c r="L79" s="49" t="s">
        <v>315</v>
      </c>
      <c r="M79" s="49" t="s">
        <v>329</v>
      </c>
      <c r="N79" s="49" t="s">
        <v>312</v>
      </c>
      <c r="O79" s="72"/>
      <c r="P79" s="45"/>
      <c r="Q79" s="45"/>
      <c r="R79" s="10"/>
      <c r="S79" s="10"/>
      <c r="T79" s="59">
        <f t="shared" si="32"/>
        <v>23</v>
      </c>
      <c r="U79" s="186">
        <f t="shared" si="19"/>
        <v>2</v>
      </c>
      <c r="V79" s="187">
        <f t="shared" si="20"/>
        <v>0</v>
      </c>
      <c r="W79" s="187">
        <f t="shared" si="21"/>
        <v>0</v>
      </c>
      <c r="X79" s="187">
        <f t="shared" si="22"/>
        <v>0</v>
      </c>
      <c r="Y79" s="187">
        <f t="shared" si="23"/>
        <v>0</v>
      </c>
      <c r="Z79" s="187">
        <f t="shared" si="24"/>
        <v>0</v>
      </c>
      <c r="AA79" s="187">
        <f t="shared" si="25"/>
        <v>0</v>
      </c>
      <c r="AB79" s="187">
        <f t="shared" si="26"/>
        <v>0</v>
      </c>
      <c r="AC79" s="187">
        <f t="shared" si="27"/>
        <v>0</v>
      </c>
      <c r="AD79" s="187">
        <f t="shared" si="28"/>
        <v>0</v>
      </c>
      <c r="AE79" s="187">
        <f t="shared" si="29"/>
        <v>0</v>
      </c>
      <c r="AF79" s="187">
        <f t="shared" si="30"/>
        <v>0</v>
      </c>
      <c r="AG79" s="191">
        <f t="shared" si="18"/>
        <v>0</v>
      </c>
    </row>
    <row r="80" spans="1:33" ht="26.25" thickBot="1">
      <c r="A80" s="14">
        <v>24</v>
      </c>
      <c r="B80" s="229" t="s">
        <v>816</v>
      </c>
      <c r="C80" s="15" t="s">
        <v>483</v>
      </c>
      <c r="D80" s="181"/>
      <c r="E80" s="159">
        <v>1</v>
      </c>
      <c r="F80" s="160"/>
      <c r="G80" s="160"/>
      <c r="H80" s="161"/>
      <c r="I80" s="13">
        <f t="shared" si="31"/>
        <v>3</v>
      </c>
      <c r="J80" s="50" t="s">
        <v>34</v>
      </c>
      <c r="K80" s="49" t="s">
        <v>312</v>
      </c>
      <c r="L80" s="49" t="s">
        <v>35</v>
      </c>
      <c r="M80" s="72"/>
      <c r="N80" s="72"/>
      <c r="O80" s="72"/>
      <c r="P80" s="45"/>
      <c r="Q80" s="45"/>
      <c r="R80" s="10"/>
      <c r="S80" s="10"/>
      <c r="T80" s="59">
        <f t="shared" si="32"/>
        <v>24</v>
      </c>
      <c r="U80" s="186">
        <f t="shared" si="19"/>
        <v>3</v>
      </c>
      <c r="V80" s="187">
        <f t="shared" si="20"/>
        <v>0</v>
      </c>
      <c r="W80" s="187">
        <f t="shared" si="21"/>
        <v>0</v>
      </c>
      <c r="X80" s="187">
        <f t="shared" si="22"/>
        <v>0</v>
      </c>
      <c r="Y80" s="187">
        <f t="shared" si="23"/>
        <v>0</v>
      </c>
      <c r="Z80" s="187">
        <f t="shared" si="24"/>
        <v>0</v>
      </c>
      <c r="AA80" s="187">
        <f t="shared" si="25"/>
        <v>0</v>
      </c>
      <c r="AB80" s="187">
        <f t="shared" si="26"/>
        <v>0</v>
      </c>
      <c r="AC80" s="187">
        <f t="shared" si="27"/>
        <v>0</v>
      </c>
      <c r="AD80" s="187">
        <f t="shared" si="28"/>
        <v>0</v>
      </c>
      <c r="AE80" s="187">
        <f t="shared" si="29"/>
        <v>0</v>
      </c>
      <c r="AF80" s="187">
        <f t="shared" si="30"/>
        <v>0</v>
      </c>
      <c r="AG80" s="191">
        <f t="shared" si="18"/>
        <v>0</v>
      </c>
    </row>
    <row r="81" spans="1:33" ht="26.25" thickBot="1">
      <c r="A81" s="14">
        <v>25</v>
      </c>
      <c r="B81" s="70" t="s">
        <v>182</v>
      </c>
      <c r="C81" s="15" t="s">
        <v>183</v>
      </c>
      <c r="D81" s="181"/>
      <c r="E81" s="159"/>
      <c r="F81" s="160"/>
      <c r="G81" s="160"/>
      <c r="H81" s="161">
        <v>1</v>
      </c>
      <c r="I81" s="13">
        <f t="shared" si="31"/>
        <v>0</v>
      </c>
      <c r="J81" s="50" t="s">
        <v>33</v>
      </c>
      <c r="K81" s="49" t="s">
        <v>312</v>
      </c>
      <c r="L81" s="72"/>
      <c r="M81" s="72"/>
      <c r="N81" s="72"/>
      <c r="O81" s="72"/>
      <c r="P81" s="45"/>
      <c r="Q81" s="45"/>
      <c r="R81" s="10"/>
      <c r="S81" s="10"/>
      <c r="T81" s="59">
        <f t="shared" si="32"/>
        <v>25</v>
      </c>
      <c r="U81" s="186">
        <f t="shared" si="19"/>
        <v>0</v>
      </c>
      <c r="V81" s="187">
        <f t="shared" si="20"/>
        <v>0</v>
      </c>
      <c r="W81" s="187">
        <f t="shared" si="21"/>
        <v>0</v>
      </c>
      <c r="X81" s="187">
        <f t="shared" si="22"/>
        <v>0</v>
      </c>
      <c r="Y81" s="187">
        <f t="shared" si="23"/>
        <v>0</v>
      </c>
      <c r="Z81" s="187">
        <f t="shared" si="24"/>
        <v>0</v>
      </c>
      <c r="AA81" s="187">
        <f t="shared" si="25"/>
        <v>0</v>
      </c>
      <c r="AB81" s="187">
        <f t="shared" si="26"/>
        <v>0</v>
      </c>
      <c r="AC81" s="187">
        <f t="shared" si="27"/>
        <v>0</v>
      </c>
      <c r="AD81" s="187">
        <f t="shared" si="28"/>
        <v>0</v>
      </c>
      <c r="AE81" s="187">
        <f t="shared" si="29"/>
        <v>0</v>
      </c>
      <c r="AF81" s="187">
        <f t="shared" si="30"/>
        <v>0</v>
      </c>
      <c r="AG81" s="191">
        <f t="shared" si="18"/>
        <v>0</v>
      </c>
    </row>
    <row r="82" spans="1:33" ht="13.5" thickBot="1">
      <c r="A82" s="14">
        <v>26</v>
      </c>
      <c r="B82" s="231" t="s">
        <v>817</v>
      </c>
      <c r="C82" s="15" t="s">
        <v>184</v>
      </c>
      <c r="D82" s="181"/>
      <c r="E82" s="159"/>
      <c r="F82" s="160"/>
      <c r="G82" s="160"/>
      <c r="H82" s="161">
        <v>1</v>
      </c>
      <c r="I82" s="13">
        <f t="shared" si="31"/>
        <v>0</v>
      </c>
      <c r="J82" s="50" t="s">
        <v>22</v>
      </c>
      <c r="K82" s="94" t="s">
        <v>316</v>
      </c>
      <c r="L82" s="72"/>
      <c r="M82" s="72"/>
      <c r="N82" s="72"/>
      <c r="O82" s="72"/>
      <c r="P82" s="45"/>
      <c r="Q82" s="45"/>
      <c r="R82" s="10"/>
      <c r="S82" s="10"/>
      <c r="T82" s="59">
        <f t="shared" si="32"/>
        <v>26</v>
      </c>
      <c r="U82" s="186">
        <f t="shared" si="19"/>
        <v>0</v>
      </c>
      <c r="V82" s="187">
        <f t="shared" si="20"/>
        <v>0</v>
      </c>
      <c r="W82" s="187">
        <f t="shared" si="21"/>
        <v>0</v>
      </c>
      <c r="X82" s="187">
        <f t="shared" si="22"/>
        <v>0</v>
      </c>
      <c r="Y82" s="187">
        <f t="shared" si="23"/>
        <v>0</v>
      </c>
      <c r="Z82" s="187">
        <f t="shared" si="24"/>
        <v>0</v>
      </c>
      <c r="AA82" s="187">
        <f t="shared" si="25"/>
        <v>0</v>
      </c>
      <c r="AB82" s="187">
        <f t="shared" si="26"/>
        <v>0</v>
      </c>
      <c r="AC82" s="187">
        <f t="shared" si="27"/>
        <v>0</v>
      </c>
      <c r="AD82" s="187">
        <f t="shared" si="28"/>
        <v>0</v>
      </c>
      <c r="AE82" s="187">
        <f t="shared" si="29"/>
        <v>0</v>
      </c>
      <c r="AF82" s="187">
        <f t="shared" si="30"/>
        <v>0</v>
      </c>
      <c r="AG82" s="191">
        <f t="shared" si="18"/>
        <v>0</v>
      </c>
    </row>
    <row r="83" spans="1:33" ht="26.25" thickBot="1">
      <c r="A83" s="14">
        <v>27</v>
      </c>
      <c r="B83" s="231" t="s">
        <v>818</v>
      </c>
      <c r="C83" s="15" t="s">
        <v>184</v>
      </c>
      <c r="D83" s="181"/>
      <c r="E83" s="159"/>
      <c r="F83" s="160"/>
      <c r="G83" s="160"/>
      <c r="H83" s="161">
        <v>1</v>
      </c>
      <c r="I83" s="13">
        <f t="shared" si="31"/>
        <v>0</v>
      </c>
      <c r="J83" s="50" t="s">
        <v>22</v>
      </c>
      <c r="K83" s="94" t="s">
        <v>316</v>
      </c>
      <c r="L83" s="72"/>
      <c r="M83" s="72"/>
      <c r="N83" s="72"/>
      <c r="O83" s="72"/>
      <c r="P83" s="45"/>
      <c r="Q83" s="45"/>
      <c r="R83" s="10"/>
      <c r="S83" s="10"/>
      <c r="T83" s="59">
        <f t="shared" si="32"/>
        <v>27</v>
      </c>
      <c r="U83" s="186">
        <f t="shared" si="19"/>
        <v>0</v>
      </c>
      <c r="V83" s="187">
        <f t="shared" si="20"/>
        <v>0</v>
      </c>
      <c r="W83" s="187">
        <f t="shared" si="21"/>
        <v>0</v>
      </c>
      <c r="X83" s="187">
        <f t="shared" si="22"/>
        <v>0</v>
      </c>
      <c r="Y83" s="187">
        <f t="shared" si="23"/>
        <v>0</v>
      </c>
      <c r="Z83" s="187">
        <f t="shared" si="24"/>
        <v>0</v>
      </c>
      <c r="AA83" s="187">
        <f t="shared" si="25"/>
        <v>0</v>
      </c>
      <c r="AB83" s="187">
        <f t="shared" si="26"/>
        <v>0</v>
      </c>
      <c r="AC83" s="187">
        <f t="shared" si="27"/>
        <v>0</v>
      </c>
      <c r="AD83" s="187">
        <f t="shared" si="28"/>
        <v>0</v>
      </c>
      <c r="AE83" s="187">
        <f t="shared" si="29"/>
        <v>0</v>
      </c>
      <c r="AF83" s="187">
        <f t="shared" si="30"/>
        <v>0</v>
      </c>
      <c r="AG83" s="191">
        <f t="shared" si="18"/>
        <v>0</v>
      </c>
    </row>
    <row r="84" spans="1:33" ht="39" thickBot="1">
      <c r="A84" s="14">
        <v>28</v>
      </c>
      <c r="B84" s="70" t="s">
        <v>736</v>
      </c>
      <c r="C84" s="15" t="s">
        <v>184</v>
      </c>
      <c r="D84" s="181"/>
      <c r="E84" s="159">
        <v>1</v>
      </c>
      <c r="F84" s="160"/>
      <c r="G84" s="160"/>
      <c r="H84" s="161"/>
      <c r="I84" s="13">
        <f t="shared" si="31"/>
        <v>3</v>
      </c>
      <c r="J84" s="50" t="s">
        <v>27</v>
      </c>
      <c r="K84" s="94" t="s">
        <v>29</v>
      </c>
      <c r="L84" s="94" t="s">
        <v>316</v>
      </c>
      <c r="M84" s="72"/>
      <c r="N84" s="72"/>
      <c r="O84" s="72"/>
      <c r="P84" s="45"/>
      <c r="Q84" s="45"/>
      <c r="R84" s="10"/>
      <c r="S84" s="10"/>
      <c r="T84" s="59">
        <f t="shared" si="32"/>
        <v>28</v>
      </c>
      <c r="U84" s="186">
        <f t="shared" si="19"/>
        <v>0</v>
      </c>
      <c r="V84" s="187">
        <f t="shared" si="20"/>
        <v>0</v>
      </c>
      <c r="W84" s="187">
        <f t="shared" si="21"/>
        <v>0</v>
      </c>
      <c r="X84" s="187">
        <f t="shared" si="22"/>
        <v>0</v>
      </c>
      <c r="Y84" s="187">
        <f t="shared" si="23"/>
        <v>3</v>
      </c>
      <c r="Z84" s="187">
        <f t="shared" si="24"/>
        <v>0</v>
      </c>
      <c r="AA84" s="187">
        <f t="shared" si="25"/>
        <v>0</v>
      </c>
      <c r="AB84" s="187">
        <f t="shared" si="26"/>
        <v>0</v>
      </c>
      <c r="AC84" s="187">
        <f t="shared" si="27"/>
        <v>0</v>
      </c>
      <c r="AD84" s="187">
        <f t="shared" si="28"/>
        <v>0</v>
      </c>
      <c r="AE84" s="187">
        <f t="shared" si="29"/>
        <v>0</v>
      </c>
      <c r="AF84" s="187">
        <f t="shared" si="30"/>
        <v>0</v>
      </c>
      <c r="AG84" s="191">
        <f t="shared" si="18"/>
        <v>0</v>
      </c>
    </row>
    <row r="85" spans="1:33" ht="26.25" thickBot="1">
      <c r="A85" s="14">
        <v>29</v>
      </c>
      <c r="B85" s="40" t="s">
        <v>484</v>
      </c>
      <c r="C85" s="15" t="s">
        <v>184</v>
      </c>
      <c r="D85" s="181"/>
      <c r="E85" s="159"/>
      <c r="F85" s="160">
        <v>1</v>
      </c>
      <c r="G85" s="160"/>
      <c r="H85" s="161"/>
      <c r="I85" s="13">
        <f t="shared" si="31"/>
        <v>2</v>
      </c>
      <c r="J85" s="50" t="s">
        <v>33</v>
      </c>
      <c r="K85" s="49" t="s">
        <v>312</v>
      </c>
      <c r="L85" s="72"/>
      <c r="M85" s="72"/>
      <c r="N85" s="72"/>
      <c r="O85" s="72"/>
      <c r="P85" s="48"/>
      <c r="Q85" s="48"/>
      <c r="R85" s="10"/>
      <c r="S85" s="10"/>
      <c r="T85" s="59">
        <f t="shared" si="32"/>
        <v>29</v>
      </c>
      <c r="U85" s="186">
        <f t="shared" si="19"/>
        <v>0</v>
      </c>
      <c r="V85" s="187">
        <f t="shared" si="20"/>
        <v>0</v>
      </c>
      <c r="W85" s="187">
        <f t="shared" si="21"/>
        <v>0</v>
      </c>
      <c r="X85" s="187">
        <f t="shared" si="22"/>
        <v>0</v>
      </c>
      <c r="Y85" s="187">
        <f t="shared" si="23"/>
        <v>0</v>
      </c>
      <c r="Z85" s="187">
        <f t="shared" si="24"/>
        <v>0</v>
      </c>
      <c r="AA85" s="187">
        <f t="shared" si="25"/>
        <v>2</v>
      </c>
      <c r="AB85" s="187">
        <f t="shared" si="26"/>
        <v>0</v>
      </c>
      <c r="AC85" s="187">
        <f t="shared" si="27"/>
        <v>0</v>
      </c>
      <c r="AD85" s="187">
        <f t="shared" si="28"/>
        <v>0</v>
      </c>
      <c r="AE85" s="187">
        <f t="shared" si="29"/>
        <v>0</v>
      </c>
      <c r="AF85" s="187">
        <f t="shared" si="30"/>
        <v>0</v>
      </c>
      <c r="AG85" s="191">
        <f t="shared" si="18"/>
        <v>0</v>
      </c>
    </row>
    <row r="86" spans="1:33" ht="13.5" thickBot="1">
      <c r="A86" s="14">
        <v>30</v>
      </c>
      <c r="B86" s="231" t="s">
        <v>819</v>
      </c>
      <c r="C86" s="15" t="s">
        <v>185</v>
      </c>
      <c r="D86" s="181"/>
      <c r="E86" s="159"/>
      <c r="F86" s="160"/>
      <c r="G86" s="160"/>
      <c r="H86" s="161">
        <v>1</v>
      </c>
      <c r="I86" s="13">
        <f t="shared" si="31"/>
        <v>0</v>
      </c>
      <c r="J86" s="50" t="s">
        <v>43</v>
      </c>
      <c r="K86" s="49" t="s">
        <v>36</v>
      </c>
      <c r="L86" s="72"/>
      <c r="M86" s="72"/>
      <c r="N86" s="72"/>
      <c r="O86" s="72"/>
      <c r="P86" s="45"/>
      <c r="Q86" s="45"/>
      <c r="R86" s="10"/>
      <c r="S86" s="10"/>
      <c r="T86" s="59">
        <f t="shared" si="32"/>
        <v>30</v>
      </c>
      <c r="U86" s="186">
        <f t="shared" si="19"/>
        <v>0</v>
      </c>
      <c r="V86" s="187">
        <f t="shared" si="20"/>
        <v>0</v>
      </c>
      <c r="W86" s="187">
        <f t="shared" si="21"/>
        <v>0</v>
      </c>
      <c r="X86" s="187">
        <f t="shared" si="22"/>
        <v>0</v>
      </c>
      <c r="Y86" s="187">
        <f t="shared" si="23"/>
        <v>0</v>
      </c>
      <c r="Z86" s="187">
        <f t="shared" si="24"/>
        <v>0</v>
      </c>
      <c r="AA86" s="187">
        <f t="shared" si="25"/>
        <v>0</v>
      </c>
      <c r="AB86" s="187">
        <f t="shared" si="26"/>
        <v>0</v>
      </c>
      <c r="AC86" s="187">
        <f t="shared" si="27"/>
        <v>0</v>
      </c>
      <c r="AD86" s="187">
        <f t="shared" si="28"/>
        <v>0</v>
      </c>
      <c r="AE86" s="187">
        <f t="shared" si="29"/>
        <v>0</v>
      </c>
      <c r="AF86" s="187">
        <f t="shared" si="30"/>
        <v>0</v>
      </c>
      <c r="AG86" s="191">
        <f t="shared" si="18"/>
        <v>0</v>
      </c>
    </row>
    <row r="87" spans="1:33" ht="13.5" thickBot="1">
      <c r="A87" s="14">
        <v>31</v>
      </c>
      <c r="B87" s="70" t="s">
        <v>485</v>
      </c>
      <c r="C87" s="15" t="s">
        <v>185</v>
      </c>
      <c r="D87" s="181"/>
      <c r="E87" s="159"/>
      <c r="F87" s="160"/>
      <c r="G87" s="160"/>
      <c r="H87" s="161">
        <v>1</v>
      </c>
      <c r="I87" s="13">
        <f t="shared" si="31"/>
        <v>0</v>
      </c>
      <c r="J87" s="50" t="s">
        <v>22</v>
      </c>
      <c r="K87" s="49" t="s">
        <v>329</v>
      </c>
      <c r="L87" s="49" t="s">
        <v>312</v>
      </c>
      <c r="M87" s="72"/>
      <c r="N87" s="72"/>
      <c r="O87" s="72"/>
      <c r="P87" s="45"/>
      <c r="Q87" s="45"/>
      <c r="R87" s="10"/>
      <c r="S87" s="10"/>
      <c r="T87" s="59">
        <f t="shared" si="32"/>
        <v>31</v>
      </c>
      <c r="U87" s="186">
        <f t="shared" si="19"/>
        <v>0</v>
      </c>
      <c r="V87" s="187">
        <f t="shared" si="20"/>
        <v>0</v>
      </c>
      <c r="W87" s="187">
        <f t="shared" si="21"/>
        <v>0</v>
      </c>
      <c r="X87" s="187">
        <f t="shared" si="22"/>
        <v>0</v>
      </c>
      <c r="Y87" s="187">
        <f t="shared" si="23"/>
        <v>0</v>
      </c>
      <c r="Z87" s="187">
        <f t="shared" si="24"/>
        <v>0</v>
      </c>
      <c r="AA87" s="187">
        <f t="shared" si="25"/>
        <v>0</v>
      </c>
      <c r="AB87" s="187">
        <f t="shared" si="26"/>
        <v>0</v>
      </c>
      <c r="AC87" s="187">
        <f t="shared" si="27"/>
        <v>0</v>
      </c>
      <c r="AD87" s="187">
        <f t="shared" si="28"/>
        <v>0</v>
      </c>
      <c r="AE87" s="187">
        <f t="shared" si="29"/>
        <v>0</v>
      </c>
      <c r="AF87" s="187">
        <f t="shared" si="30"/>
        <v>0</v>
      </c>
      <c r="AG87" s="191">
        <f t="shared" si="18"/>
        <v>0</v>
      </c>
    </row>
    <row r="88" spans="1:33" ht="26.25" thickBot="1">
      <c r="A88" s="14">
        <v>32</v>
      </c>
      <c r="B88" s="231" t="s">
        <v>820</v>
      </c>
      <c r="C88" s="15" t="s">
        <v>185</v>
      </c>
      <c r="D88" s="181"/>
      <c r="E88" s="159"/>
      <c r="F88" s="160">
        <v>1</v>
      </c>
      <c r="G88" s="160"/>
      <c r="H88" s="161"/>
      <c r="I88" s="13">
        <f t="shared" si="31"/>
        <v>2</v>
      </c>
      <c r="J88" s="14" t="s">
        <v>33</v>
      </c>
      <c r="K88" s="49" t="s">
        <v>309</v>
      </c>
      <c r="L88" s="49" t="s">
        <v>311</v>
      </c>
      <c r="M88" s="72"/>
      <c r="N88" s="72"/>
      <c r="O88" s="72"/>
      <c r="P88" s="55"/>
      <c r="Q88" s="45"/>
      <c r="R88" s="10"/>
      <c r="S88" s="10"/>
      <c r="T88" s="59">
        <f t="shared" si="32"/>
        <v>32</v>
      </c>
      <c r="U88" s="186">
        <f t="shared" si="19"/>
        <v>0</v>
      </c>
      <c r="V88" s="187">
        <f t="shared" si="20"/>
        <v>0</v>
      </c>
      <c r="W88" s="187">
        <f t="shared" si="21"/>
        <v>0</v>
      </c>
      <c r="X88" s="187">
        <f t="shared" si="22"/>
        <v>0</v>
      </c>
      <c r="Y88" s="187">
        <f t="shared" si="23"/>
        <v>0</v>
      </c>
      <c r="Z88" s="187">
        <f t="shared" si="24"/>
        <v>0</v>
      </c>
      <c r="AA88" s="187">
        <f t="shared" si="25"/>
        <v>2</v>
      </c>
      <c r="AB88" s="187">
        <f t="shared" si="26"/>
        <v>0</v>
      </c>
      <c r="AC88" s="187">
        <f t="shared" si="27"/>
        <v>0</v>
      </c>
      <c r="AD88" s="187">
        <f t="shared" si="28"/>
        <v>0</v>
      </c>
      <c r="AE88" s="187">
        <f t="shared" si="29"/>
        <v>0</v>
      </c>
      <c r="AF88" s="187">
        <f t="shared" si="30"/>
        <v>0</v>
      </c>
      <c r="AG88" s="191">
        <f t="shared" si="18"/>
        <v>0</v>
      </c>
    </row>
    <row r="89" spans="1:33" ht="39" thickBot="1">
      <c r="A89" s="14">
        <v>33</v>
      </c>
      <c r="B89" s="231" t="s">
        <v>821</v>
      </c>
      <c r="C89" s="15" t="s">
        <v>186</v>
      </c>
      <c r="D89" s="181"/>
      <c r="E89" s="159">
        <v>1</v>
      </c>
      <c r="F89" s="160"/>
      <c r="G89" s="160"/>
      <c r="H89" s="161"/>
      <c r="I89" s="13">
        <f t="shared" si="31"/>
        <v>3</v>
      </c>
      <c r="J89" s="50" t="s">
        <v>74</v>
      </c>
      <c r="K89" s="49" t="s">
        <v>72</v>
      </c>
      <c r="L89" s="49" t="s">
        <v>406</v>
      </c>
      <c r="M89" s="72"/>
      <c r="N89" s="72"/>
      <c r="O89" s="72"/>
      <c r="P89" s="55"/>
      <c r="Q89" s="45"/>
      <c r="R89" s="10"/>
      <c r="S89" s="10"/>
      <c r="T89" s="59">
        <f t="shared" si="32"/>
        <v>33</v>
      </c>
      <c r="U89" s="186">
        <f t="shared" si="19"/>
        <v>0</v>
      </c>
      <c r="V89" s="187">
        <f t="shared" si="20"/>
        <v>0</v>
      </c>
      <c r="W89" s="187">
        <f t="shared" si="21"/>
        <v>0</v>
      </c>
      <c r="X89" s="187">
        <f t="shared" si="22"/>
        <v>0</v>
      </c>
      <c r="Y89" s="187">
        <f t="shared" si="23"/>
        <v>0</v>
      </c>
      <c r="Z89" s="187">
        <f t="shared" si="24"/>
        <v>0</v>
      </c>
      <c r="AA89" s="187">
        <f t="shared" si="25"/>
        <v>0</v>
      </c>
      <c r="AB89" s="187">
        <f t="shared" si="26"/>
        <v>0</v>
      </c>
      <c r="AC89" s="187">
        <f t="shared" si="27"/>
        <v>0</v>
      </c>
      <c r="AD89" s="187">
        <f t="shared" si="28"/>
        <v>0</v>
      </c>
      <c r="AE89" s="187">
        <f t="shared" si="29"/>
        <v>0</v>
      </c>
      <c r="AF89" s="187">
        <f t="shared" si="30"/>
        <v>3</v>
      </c>
      <c r="AG89" s="191">
        <f t="shared" si="18"/>
        <v>0</v>
      </c>
    </row>
    <row r="90" spans="1:33" ht="39" thickBot="1">
      <c r="A90" s="14">
        <v>34</v>
      </c>
      <c r="B90" s="231" t="s">
        <v>822</v>
      </c>
      <c r="C90" s="15" t="s">
        <v>187</v>
      </c>
      <c r="D90" s="181"/>
      <c r="E90" s="159">
        <v>1</v>
      </c>
      <c r="F90" s="160"/>
      <c r="G90" s="160"/>
      <c r="H90" s="161"/>
      <c r="I90" s="13">
        <f t="shared" si="31"/>
        <v>3</v>
      </c>
      <c r="J90" s="50" t="s">
        <v>25</v>
      </c>
      <c r="K90" s="49" t="s">
        <v>35</v>
      </c>
      <c r="L90" s="72"/>
      <c r="M90" s="72"/>
      <c r="N90" s="72"/>
      <c r="O90" s="72"/>
      <c r="P90" s="55"/>
      <c r="Q90" s="45"/>
      <c r="R90" s="10"/>
      <c r="S90" s="10"/>
      <c r="T90" s="59">
        <f t="shared" si="32"/>
        <v>34</v>
      </c>
      <c r="U90" s="186">
        <f t="shared" si="19"/>
        <v>0</v>
      </c>
      <c r="V90" s="187">
        <f t="shared" si="20"/>
        <v>0</v>
      </c>
      <c r="W90" s="187">
        <f t="shared" si="21"/>
        <v>3</v>
      </c>
      <c r="X90" s="187">
        <f t="shared" si="22"/>
        <v>0</v>
      </c>
      <c r="Y90" s="187">
        <f t="shared" si="23"/>
        <v>0</v>
      </c>
      <c r="Z90" s="187">
        <f t="shared" si="24"/>
        <v>0</v>
      </c>
      <c r="AA90" s="187">
        <f t="shared" si="25"/>
        <v>0</v>
      </c>
      <c r="AB90" s="187">
        <f t="shared" si="26"/>
        <v>0</v>
      </c>
      <c r="AC90" s="187">
        <f t="shared" si="27"/>
        <v>0</v>
      </c>
      <c r="AD90" s="187">
        <f t="shared" si="28"/>
        <v>0</v>
      </c>
      <c r="AE90" s="187">
        <f t="shared" si="29"/>
        <v>0</v>
      </c>
      <c r="AF90" s="187">
        <f t="shared" si="30"/>
        <v>0</v>
      </c>
      <c r="AG90" s="191">
        <f t="shared" si="18"/>
        <v>0</v>
      </c>
    </row>
    <row r="91" spans="1:33" ht="13.5" thickBot="1">
      <c r="A91" s="122"/>
      <c r="B91" s="357" t="s">
        <v>140</v>
      </c>
      <c r="C91" s="358"/>
      <c r="D91" s="358"/>
      <c r="E91" s="358"/>
      <c r="F91" s="358"/>
      <c r="G91" s="358"/>
      <c r="H91" s="358"/>
      <c r="I91" s="358"/>
      <c r="J91" s="358"/>
      <c r="K91" s="358"/>
      <c r="L91" s="358"/>
      <c r="M91" s="358"/>
      <c r="N91" s="358"/>
      <c r="O91" s="358"/>
      <c r="P91" s="358"/>
      <c r="Q91" s="359"/>
      <c r="R91" s="10"/>
      <c r="S91" s="10"/>
      <c r="T91" s="59"/>
      <c r="U91" s="186">
        <f t="shared" si="19"/>
        <v>0</v>
      </c>
      <c r="V91" s="187">
        <f t="shared" si="20"/>
        <v>0</v>
      </c>
      <c r="W91" s="187">
        <f t="shared" si="21"/>
        <v>0</v>
      </c>
      <c r="X91" s="187">
        <f t="shared" si="22"/>
        <v>0</v>
      </c>
      <c r="Y91" s="187">
        <f t="shared" si="23"/>
        <v>0</v>
      </c>
      <c r="Z91" s="187">
        <f t="shared" si="24"/>
        <v>0</v>
      </c>
      <c r="AA91" s="187">
        <f t="shared" si="25"/>
        <v>0</v>
      </c>
      <c r="AB91" s="187">
        <f t="shared" si="26"/>
        <v>0</v>
      </c>
      <c r="AC91" s="187">
        <f t="shared" si="27"/>
        <v>0</v>
      </c>
      <c r="AD91" s="187">
        <f t="shared" si="28"/>
        <v>0</v>
      </c>
      <c r="AE91" s="187">
        <f t="shared" si="29"/>
        <v>0</v>
      </c>
      <c r="AF91" s="187">
        <f t="shared" si="30"/>
        <v>0</v>
      </c>
      <c r="AG91" s="191"/>
    </row>
    <row r="92" spans="1:33" ht="26.25" thickBot="1">
      <c r="A92" s="14">
        <v>35</v>
      </c>
      <c r="B92" s="232" t="s">
        <v>823</v>
      </c>
      <c r="C92" s="174" t="s">
        <v>432</v>
      </c>
      <c r="D92" s="181"/>
      <c r="E92" s="159"/>
      <c r="F92" s="160"/>
      <c r="G92" s="160"/>
      <c r="H92" s="161">
        <v>1</v>
      </c>
      <c r="I92" s="13">
        <f aca="true" t="shared" si="33" ref="I92:I132">E92*3+F92*2+G92+H92*0</f>
        <v>0</v>
      </c>
      <c r="J92" s="50" t="s">
        <v>34</v>
      </c>
      <c r="K92" s="49" t="s">
        <v>420</v>
      </c>
      <c r="L92" s="72"/>
      <c r="M92" s="72"/>
      <c r="N92" s="72"/>
      <c r="O92" s="72"/>
      <c r="P92" s="45"/>
      <c r="Q92" s="45"/>
      <c r="R92" s="10"/>
      <c r="S92" s="10"/>
      <c r="T92" s="59">
        <f t="shared" si="32"/>
        <v>35</v>
      </c>
      <c r="U92" s="186">
        <f t="shared" si="19"/>
        <v>0</v>
      </c>
      <c r="V92" s="187">
        <f t="shared" si="20"/>
        <v>0</v>
      </c>
      <c r="W92" s="187">
        <f t="shared" si="21"/>
        <v>0</v>
      </c>
      <c r="X92" s="187">
        <f t="shared" si="22"/>
        <v>0</v>
      </c>
      <c r="Y92" s="187">
        <f t="shared" si="23"/>
        <v>0</v>
      </c>
      <c r="Z92" s="187">
        <f t="shared" si="24"/>
        <v>0</v>
      </c>
      <c r="AA92" s="187">
        <f t="shared" si="25"/>
        <v>0</v>
      </c>
      <c r="AB92" s="187">
        <f t="shared" si="26"/>
        <v>0</v>
      </c>
      <c r="AC92" s="187">
        <f t="shared" si="27"/>
        <v>0</v>
      </c>
      <c r="AD92" s="187">
        <f t="shared" si="28"/>
        <v>0</v>
      </c>
      <c r="AE92" s="187">
        <f t="shared" si="29"/>
        <v>0</v>
      </c>
      <c r="AF92" s="187">
        <f t="shared" si="30"/>
        <v>0</v>
      </c>
      <c r="AG92" s="191">
        <f t="shared" si="18"/>
        <v>0</v>
      </c>
    </row>
    <row r="93" spans="1:33" ht="26.25" thickBot="1">
      <c r="A93" s="14">
        <v>36</v>
      </c>
      <c r="B93" s="70" t="s">
        <v>188</v>
      </c>
      <c r="C93" s="174" t="s">
        <v>432</v>
      </c>
      <c r="D93" s="181"/>
      <c r="E93" s="159"/>
      <c r="F93" s="160"/>
      <c r="G93" s="160"/>
      <c r="H93" s="161">
        <v>1</v>
      </c>
      <c r="I93" s="13">
        <f t="shared" si="33"/>
        <v>0</v>
      </c>
      <c r="J93" s="50" t="s">
        <v>32</v>
      </c>
      <c r="K93" s="49" t="s">
        <v>313</v>
      </c>
      <c r="L93" s="72"/>
      <c r="M93" s="72"/>
      <c r="N93" s="72"/>
      <c r="O93" s="72"/>
      <c r="P93" s="45"/>
      <c r="Q93" s="45"/>
      <c r="R93" s="10"/>
      <c r="S93" s="10"/>
      <c r="T93" s="59">
        <f t="shared" si="32"/>
        <v>36</v>
      </c>
      <c r="U93" s="186">
        <f t="shared" si="19"/>
        <v>0</v>
      </c>
      <c r="V93" s="187">
        <f t="shared" si="20"/>
        <v>0</v>
      </c>
      <c r="W93" s="187">
        <f t="shared" si="21"/>
        <v>0</v>
      </c>
      <c r="X93" s="187">
        <f t="shared" si="22"/>
        <v>0</v>
      </c>
      <c r="Y93" s="187">
        <f t="shared" si="23"/>
        <v>0</v>
      </c>
      <c r="Z93" s="187">
        <f t="shared" si="24"/>
        <v>0</v>
      </c>
      <c r="AA93" s="187">
        <f t="shared" si="25"/>
        <v>0</v>
      </c>
      <c r="AB93" s="187">
        <f t="shared" si="26"/>
        <v>0</v>
      </c>
      <c r="AC93" s="187">
        <f t="shared" si="27"/>
        <v>0</v>
      </c>
      <c r="AD93" s="187">
        <f t="shared" si="28"/>
        <v>0</v>
      </c>
      <c r="AE93" s="187">
        <f t="shared" si="29"/>
        <v>0</v>
      </c>
      <c r="AF93" s="187">
        <f t="shared" si="30"/>
        <v>0</v>
      </c>
      <c r="AG93" s="191">
        <f t="shared" si="18"/>
        <v>0</v>
      </c>
    </row>
    <row r="94" spans="1:33" ht="26.25" thickBot="1">
      <c r="A94" s="14">
        <v>37</v>
      </c>
      <c r="B94" s="231" t="s">
        <v>824</v>
      </c>
      <c r="C94" s="174" t="s">
        <v>432</v>
      </c>
      <c r="D94" s="181"/>
      <c r="E94" s="159">
        <v>1</v>
      </c>
      <c r="F94" s="160"/>
      <c r="G94" s="160"/>
      <c r="H94" s="161"/>
      <c r="I94" s="13">
        <f t="shared" si="33"/>
        <v>3</v>
      </c>
      <c r="J94" s="50" t="s">
        <v>34</v>
      </c>
      <c r="K94" s="49" t="s">
        <v>315</v>
      </c>
      <c r="L94" s="49" t="s">
        <v>329</v>
      </c>
      <c r="M94" s="72"/>
      <c r="N94" s="72"/>
      <c r="O94" s="72"/>
      <c r="P94" s="45"/>
      <c r="Q94" s="45"/>
      <c r="R94" s="10"/>
      <c r="S94" s="10"/>
      <c r="T94" s="59">
        <f t="shared" si="32"/>
        <v>37</v>
      </c>
      <c r="U94" s="186">
        <f t="shared" si="19"/>
        <v>3</v>
      </c>
      <c r="V94" s="187">
        <f t="shared" si="20"/>
        <v>0</v>
      </c>
      <c r="W94" s="187">
        <f t="shared" si="21"/>
        <v>0</v>
      </c>
      <c r="X94" s="187">
        <f t="shared" si="22"/>
        <v>0</v>
      </c>
      <c r="Y94" s="187">
        <f t="shared" si="23"/>
        <v>0</v>
      </c>
      <c r="Z94" s="187">
        <f t="shared" si="24"/>
        <v>0</v>
      </c>
      <c r="AA94" s="187">
        <f t="shared" si="25"/>
        <v>0</v>
      </c>
      <c r="AB94" s="187">
        <f t="shared" si="26"/>
        <v>0</v>
      </c>
      <c r="AC94" s="187">
        <f t="shared" si="27"/>
        <v>0</v>
      </c>
      <c r="AD94" s="187">
        <f t="shared" si="28"/>
        <v>0</v>
      </c>
      <c r="AE94" s="187">
        <f t="shared" si="29"/>
        <v>0</v>
      </c>
      <c r="AF94" s="187">
        <f t="shared" si="30"/>
        <v>0</v>
      </c>
      <c r="AG94" s="191">
        <f t="shared" si="18"/>
        <v>0</v>
      </c>
    </row>
    <row r="95" spans="1:33" ht="26.25" thickBot="1">
      <c r="A95" s="14">
        <v>38</v>
      </c>
      <c r="B95" s="231" t="s">
        <v>825</v>
      </c>
      <c r="C95" s="174" t="s">
        <v>432</v>
      </c>
      <c r="D95" s="181"/>
      <c r="E95" s="159">
        <v>1</v>
      </c>
      <c r="F95" s="160"/>
      <c r="G95" s="160"/>
      <c r="H95" s="161"/>
      <c r="I95" s="13">
        <f t="shared" si="33"/>
        <v>3</v>
      </c>
      <c r="J95" s="50" t="s">
        <v>34</v>
      </c>
      <c r="K95" s="49" t="s">
        <v>315</v>
      </c>
      <c r="L95" s="49"/>
      <c r="M95" s="72"/>
      <c r="N95" s="72"/>
      <c r="O95" s="72"/>
      <c r="P95" s="45"/>
      <c r="Q95" s="45"/>
      <c r="R95" s="10"/>
      <c r="S95" s="10"/>
      <c r="T95" s="59">
        <f t="shared" si="32"/>
        <v>38</v>
      </c>
      <c r="U95" s="186">
        <f t="shared" si="19"/>
        <v>3</v>
      </c>
      <c r="V95" s="187">
        <f t="shared" si="20"/>
        <v>0</v>
      </c>
      <c r="W95" s="187">
        <f t="shared" si="21"/>
        <v>0</v>
      </c>
      <c r="X95" s="187">
        <f t="shared" si="22"/>
        <v>0</v>
      </c>
      <c r="Y95" s="187">
        <f t="shared" si="23"/>
        <v>0</v>
      </c>
      <c r="Z95" s="187">
        <f t="shared" si="24"/>
        <v>0</v>
      </c>
      <c r="AA95" s="187">
        <f t="shared" si="25"/>
        <v>0</v>
      </c>
      <c r="AB95" s="187">
        <f t="shared" si="26"/>
        <v>0</v>
      </c>
      <c r="AC95" s="187">
        <f t="shared" si="27"/>
        <v>0</v>
      </c>
      <c r="AD95" s="187">
        <f t="shared" si="28"/>
        <v>0</v>
      </c>
      <c r="AE95" s="187">
        <f t="shared" si="29"/>
        <v>0</v>
      </c>
      <c r="AF95" s="187">
        <f t="shared" si="30"/>
        <v>0</v>
      </c>
      <c r="AG95" s="191">
        <f t="shared" si="18"/>
        <v>0</v>
      </c>
    </row>
    <row r="96" spans="1:33" ht="26.25" thickBot="1">
      <c r="A96" s="14">
        <v>39</v>
      </c>
      <c r="B96" s="70" t="s">
        <v>486</v>
      </c>
      <c r="C96" s="174" t="s">
        <v>432</v>
      </c>
      <c r="D96" s="181"/>
      <c r="E96" s="159">
        <v>1</v>
      </c>
      <c r="F96" s="160"/>
      <c r="G96" s="160"/>
      <c r="H96" s="161"/>
      <c r="I96" s="13">
        <f t="shared" si="33"/>
        <v>3</v>
      </c>
      <c r="J96" s="14" t="s">
        <v>34</v>
      </c>
      <c r="K96" s="49" t="s">
        <v>313</v>
      </c>
      <c r="L96" s="49" t="s">
        <v>315</v>
      </c>
      <c r="M96" s="49"/>
      <c r="N96" s="72"/>
      <c r="O96" s="72"/>
      <c r="P96" s="45"/>
      <c r="Q96" s="45"/>
      <c r="R96" s="10"/>
      <c r="S96" s="10"/>
      <c r="T96" s="59">
        <f t="shared" si="32"/>
        <v>39</v>
      </c>
      <c r="U96" s="186">
        <f t="shared" si="19"/>
        <v>3</v>
      </c>
      <c r="V96" s="187">
        <f t="shared" si="20"/>
        <v>0</v>
      </c>
      <c r="W96" s="187">
        <f t="shared" si="21"/>
        <v>0</v>
      </c>
      <c r="X96" s="187">
        <f t="shared" si="22"/>
        <v>0</v>
      </c>
      <c r="Y96" s="187">
        <f t="shared" si="23"/>
        <v>0</v>
      </c>
      <c r="Z96" s="187">
        <f t="shared" si="24"/>
        <v>0</v>
      </c>
      <c r="AA96" s="187">
        <f t="shared" si="25"/>
        <v>0</v>
      </c>
      <c r="AB96" s="187">
        <f t="shared" si="26"/>
        <v>0</v>
      </c>
      <c r="AC96" s="187">
        <f t="shared" si="27"/>
        <v>0</v>
      </c>
      <c r="AD96" s="187">
        <f t="shared" si="28"/>
        <v>0</v>
      </c>
      <c r="AE96" s="187">
        <f t="shared" si="29"/>
        <v>0</v>
      </c>
      <c r="AF96" s="187">
        <f t="shared" si="30"/>
        <v>0</v>
      </c>
      <c r="AG96" s="191">
        <f t="shared" si="18"/>
        <v>0</v>
      </c>
    </row>
    <row r="97" spans="1:33" ht="26.25" thickBot="1">
      <c r="A97" s="14">
        <v>40</v>
      </c>
      <c r="B97" s="231" t="s">
        <v>826</v>
      </c>
      <c r="C97" s="15" t="s">
        <v>189</v>
      </c>
      <c r="D97" s="181"/>
      <c r="E97" s="159">
        <v>1</v>
      </c>
      <c r="F97" s="160"/>
      <c r="G97" s="160"/>
      <c r="H97" s="161"/>
      <c r="I97" s="13">
        <f t="shared" si="33"/>
        <v>3</v>
      </c>
      <c r="J97" s="50" t="s">
        <v>25</v>
      </c>
      <c r="K97" s="49" t="s">
        <v>38</v>
      </c>
      <c r="L97" s="72"/>
      <c r="M97" s="72"/>
      <c r="N97" s="72"/>
      <c r="O97" s="72"/>
      <c r="P97" s="45"/>
      <c r="Q97" s="45"/>
      <c r="R97" s="10"/>
      <c r="S97" s="10"/>
      <c r="T97" s="59">
        <f t="shared" si="32"/>
        <v>40</v>
      </c>
      <c r="U97" s="186">
        <f t="shared" si="19"/>
        <v>0</v>
      </c>
      <c r="V97" s="187">
        <f t="shared" si="20"/>
        <v>0</v>
      </c>
      <c r="W97" s="187">
        <f t="shared" si="21"/>
        <v>3</v>
      </c>
      <c r="X97" s="187">
        <f t="shared" si="22"/>
        <v>0</v>
      </c>
      <c r="Y97" s="187">
        <f t="shared" si="23"/>
        <v>0</v>
      </c>
      <c r="Z97" s="187">
        <f t="shared" si="24"/>
        <v>0</v>
      </c>
      <c r="AA97" s="187">
        <f t="shared" si="25"/>
        <v>0</v>
      </c>
      <c r="AB97" s="187">
        <f t="shared" si="26"/>
        <v>0</v>
      </c>
      <c r="AC97" s="187">
        <f t="shared" si="27"/>
        <v>0</v>
      </c>
      <c r="AD97" s="187">
        <f t="shared" si="28"/>
        <v>0</v>
      </c>
      <c r="AE97" s="187">
        <f t="shared" si="29"/>
        <v>0</v>
      </c>
      <c r="AF97" s="187">
        <f t="shared" si="30"/>
        <v>0</v>
      </c>
      <c r="AG97" s="191">
        <f t="shared" si="18"/>
        <v>0</v>
      </c>
    </row>
    <row r="98" spans="1:33" ht="26.25" thickBot="1">
      <c r="A98" s="14">
        <v>41</v>
      </c>
      <c r="B98" s="231" t="s">
        <v>827</v>
      </c>
      <c r="C98" s="15" t="s">
        <v>189</v>
      </c>
      <c r="D98" s="181"/>
      <c r="E98" s="159">
        <v>1</v>
      </c>
      <c r="F98" s="160"/>
      <c r="G98" s="160"/>
      <c r="H98" s="161"/>
      <c r="I98" s="13">
        <f t="shared" si="33"/>
        <v>3</v>
      </c>
      <c r="J98" s="50" t="s">
        <v>25</v>
      </c>
      <c r="K98" s="49" t="s">
        <v>38</v>
      </c>
      <c r="L98" s="72"/>
      <c r="M98" s="72"/>
      <c r="N98" s="72"/>
      <c r="O98" s="72"/>
      <c r="P98" s="45"/>
      <c r="Q98" s="45"/>
      <c r="R98" s="10"/>
      <c r="S98" s="10"/>
      <c r="T98" s="59">
        <f t="shared" si="32"/>
        <v>41</v>
      </c>
      <c r="U98" s="186">
        <f t="shared" si="19"/>
        <v>0</v>
      </c>
      <c r="V98" s="187">
        <f t="shared" si="20"/>
        <v>0</v>
      </c>
      <c r="W98" s="187">
        <f t="shared" si="21"/>
        <v>3</v>
      </c>
      <c r="X98" s="187">
        <f t="shared" si="22"/>
        <v>0</v>
      </c>
      <c r="Y98" s="187">
        <f t="shared" si="23"/>
        <v>0</v>
      </c>
      <c r="Z98" s="187">
        <f t="shared" si="24"/>
        <v>0</v>
      </c>
      <c r="AA98" s="187">
        <f t="shared" si="25"/>
        <v>0</v>
      </c>
      <c r="AB98" s="187">
        <f t="shared" si="26"/>
        <v>0</v>
      </c>
      <c r="AC98" s="187">
        <f t="shared" si="27"/>
        <v>0</v>
      </c>
      <c r="AD98" s="187">
        <f t="shared" si="28"/>
        <v>0</v>
      </c>
      <c r="AE98" s="187">
        <f t="shared" si="29"/>
        <v>0</v>
      </c>
      <c r="AF98" s="187">
        <f t="shared" si="30"/>
        <v>0</v>
      </c>
      <c r="AG98" s="191">
        <f t="shared" si="18"/>
        <v>0</v>
      </c>
    </row>
    <row r="99" spans="1:33" ht="26.25" thickBot="1">
      <c r="A99" s="14">
        <v>42</v>
      </c>
      <c r="B99" s="70" t="s">
        <v>190</v>
      </c>
      <c r="C99" s="15" t="s">
        <v>189</v>
      </c>
      <c r="D99" s="181"/>
      <c r="E99" s="159"/>
      <c r="F99" s="160"/>
      <c r="G99" s="160"/>
      <c r="H99" s="161">
        <v>1</v>
      </c>
      <c r="I99" s="13">
        <f t="shared" si="33"/>
        <v>0</v>
      </c>
      <c r="J99" s="50" t="s">
        <v>25</v>
      </c>
      <c r="K99" s="49" t="s">
        <v>38</v>
      </c>
      <c r="L99" s="72"/>
      <c r="M99" s="72"/>
      <c r="N99" s="72"/>
      <c r="O99" s="72"/>
      <c r="P99" s="45"/>
      <c r="Q99" s="45"/>
      <c r="R99" s="10"/>
      <c r="S99" s="10"/>
      <c r="T99" s="59">
        <f t="shared" si="32"/>
        <v>42</v>
      </c>
      <c r="U99" s="186">
        <f t="shared" si="19"/>
        <v>0</v>
      </c>
      <c r="V99" s="187">
        <f t="shared" si="20"/>
        <v>0</v>
      </c>
      <c r="W99" s="187">
        <f t="shared" si="21"/>
        <v>0</v>
      </c>
      <c r="X99" s="187">
        <f t="shared" si="22"/>
        <v>0</v>
      </c>
      <c r="Y99" s="187">
        <f t="shared" si="23"/>
        <v>0</v>
      </c>
      <c r="Z99" s="187">
        <f t="shared" si="24"/>
        <v>0</v>
      </c>
      <c r="AA99" s="187">
        <f t="shared" si="25"/>
        <v>0</v>
      </c>
      <c r="AB99" s="187">
        <f t="shared" si="26"/>
        <v>0</v>
      </c>
      <c r="AC99" s="187">
        <f t="shared" si="27"/>
        <v>0</v>
      </c>
      <c r="AD99" s="187">
        <f t="shared" si="28"/>
        <v>0</v>
      </c>
      <c r="AE99" s="187">
        <f t="shared" si="29"/>
        <v>0</v>
      </c>
      <c r="AF99" s="187">
        <f t="shared" si="30"/>
        <v>0</v>
      </c>
      <c r="AG99" s="191">
        <f t="shared" si="18"/>
        <v>0</v>
      </c>
    </row>
    <row r="100" spans="1:33" ht="26.25" thickBot="1">
      <c r="A100" s="119" t="s">
        <v>760</v>
      </c>
      <c r="B100" s="231" t="s">
        <v>828</v>
      </c>
      <c r="C100" s="15" t="s">
        <v>189</v>
      </c>
      <c r="D100" s="181">
        <v>1</v>
      </c>
      <c r="E100" s="159"/>
      <c r="F100" s="160"/>
      <c r="G100" s="160"/>
      <c r="H100" s="161"/>
      <c r="I100" s="13">
        <f t="shared" si="33"/>
        <v>0</v>
      </c>
      <c r="J100" s="50" t="s">
        <v>25</v>
      </c>
      <c r="K100" s="49" t="s">
        <v>419</v>
      </c>
      <c r="L100" s="72"/>
      <c r="M100" s="72"/>
      <c r="N100" s="72"/>
      <c r="O100" s="72"/>
      <c r="P100" s="45"/>
      <c r="Q100" s="45"/>
      <c r="R100" s="10"/>
      <c r="S100" s="10"/>
      <c r="T100" s="59" t="str">
        <f t="shared" si="32"/>
        <v>43***</v>
      </c>
      <c r="U100" s="186">
        <f t="shared" si="19"/>
        <v>0</v>
      </c>
      <c r="V100" s="187">
        <f t="shared" si="20"/>
        <v>0</v>
      </c>
      <c r="W100" s="187">
        <f t="shared" si="21"/>
        <v>0</v>
      </c>
      <c r="X100" s="187">
        <f t="shared" si="22"/>
        <v>0</v>
      </c>
      <c r="Y100" s="187">
        <f t="shared" si="23"/>
        <v>0</v>
      </c>
      <c r="Z100" s="187">
        <f t="shared" si="24"/>
        <v>0</v>
      </c>
      <c r="AA100" s="187">
        <f t="shared" si="25"/>
        <v>0</v>
      </c>
      <c r="AB100" s="187">
        <f t="shared" si="26"/>
        <v>0</v>
      </c>
      <c r="AC100" s="187">
        <f t="shared" si="27"/>
        <v>0</v>
      </c>
      <c r="AD100" s="187">
        <f t="shared" si="28"/>
        <v>0</v>
      </c>
      <c r="AE100" s="187">
        <f t="shared" si="29"/>
        <v>0</v>
      </c>
      <c r="AF100" s="187">
        <f t="shared" si="30"/>
        <v>0</v>
      </c>
      <c r="AG100" s="191" t="str">
        <f t="shared" si="18"/>
        <v>STC</v>
      </c>
    </row>
    <row r="101" spans="1:33" ht="26.25" thickBot="1">
      <c r="A101" s="119">
        <v>44</v>
      </c>
      <c r="B101" s="231" t="s">
        <v>829</v>
      </c>
      <c r="C101" s="15" t="s">
        <v>189</v>
      </c>
      <c r="D101" s="181"/>
      <c r="E101" s="159">
        <v>1</v>
      </c>
      <c r="F101" s="160"/>
      <c r="G101" s="160"/>
      <c r="H101" s="161"/>
      <c r="I101" s="13">
        <f t="shared" si="33"/>
        <v>3</v>
      </c>
      <c r="J101" s="50" t="s">
        <v>25</v>
      </c>
      <c r="K101" s="49" t="s">
        <v>39</v>
      </c>
      <c r="L101" s="72"/>
      <c r="M101" s="72"/>
      <c r="N101" s="72"/>
      <c r="O101" s="72"/>
      <c r="P101" s="45"/>
      <c r="Q101" s="45"/>
      <c r="R101" s="10"/>
      <c r="S101" s="10"/>
      <c r="T101" s="59">
        <f t="shared" si="32"/>
        <v>44</v>
      </c>
      <c r="U101" s="186">
        <f t="shared" si="19"/>
        <v>0</v>
      </c>
      <c r="V101" s="187">
        <f t="shared" si="20"/>
        <v>0</v>
      </c>
      <c r="W101" s="187">
        <f t="shared" si="21"/>
        <v>3</v>
      </c>
      <c r="X101" s="187">
        <f t="shared" si="22"/>
        <v>0</v>
      </c>
      <c r="Y101" s="187">
        <f t="shared" si="23"/>
        <v>0</v>
      </c>
      <c r="Z101" s="187">
        <f t="shared" si="24"/>
        <v>0</v>
      </c>
      <c r="AA101" s="187">
        <f t="shared" si="25"/>
        <v>0</v>
      </c>
      <c r="AB101" s="187">
        <f t="shared" si="26"/>
        <v>0</v>
      </c>
      <c r="AC101" s="187">
        <f t="shared" si="27"/>
        <v>0</v>
      </c>
      <c r="AD101" s="187">
        <f t="shared" si="28"/>
        <v>0</v>
      </c>
      <c r="AE101" s="187">
        <f t="shared" si="29"/>
        <v>0</v>
      </c>
      <c r="AF101" s="187">
        <f t="shared" si="30"/>
        <v>0</v>
      </c>
      <c r="AG101" s="191">
        <f t="shared" si="18"/>
        <v>0</v>
      </c>
    </row>
    <row r="102" spans="1:33" ht="26.25" thickBot="1">
      <c r="A102" s="14">
        <v>45</v>
      </c>
      <c r="B102" s="231" t="s">
        <v>830</v>
      </c>
      <c r="C102" s="15" t="s">
        <v>189</v>
      </c>
      <c r="D102" s="181"/>
      <c r="E102" s="159">
        <v>1</v>
      </c>
      <c r="F102" s="160"/>
      <c r="G102" s="160"/>
      <c r="H102" s="161"/>
      <c r="I102" s="13">
        <f t="shared" si="33"/>
        <v>3</v>
      </c>
      <c r="J102" s="50" t="s">
        <v>33</v>
      </c>
      <c r="K102" s="49" t="s">
        <v>309</v>
      </c>
      <c r="L102" s="72"/>
      <c r="M102" s="72"/>
      <c r="N102" s="72"/>
      <c r="O102" s="72"/>
      <c r="P102" s="48"/>
      <c r="Q102" s="48"/>
      <c r="R102" s="10"/>
      <c r="S102" s="10"/>
      <c r="T102" s="59">
        <f t="shared" si="32"/>
        <v>45</v>
      </c>
      <c r="U102" s="186">
        <f t="shared" si="19"/>
        <v>0</v>
      </c>
      <c r="V102" s="187">
        <f t="shared" si="20"/>
        <v>0</v>
      </c>
      <c r="W102" s="187">
        <f t="shared" si="21"/>
        <v>0</v>
      </c>
      <c r="X102" s="187">
        <f t="shared" si="22"/>
        <v>0</v>
      </c>
      <c r="Y102" s="187">
        <f t="shared" si="23"/>
        <v>0</v>
      </c>
      <c r="Z102" s="187">
        <f t="shared" si="24"/>
        <v>0</v>
      </c>
      <c r="AA102" s="187">
        <f t="shared" si="25"/>
        <v>3</v>
      </c>
      <c r="AB102" s="187">
        <f t="shared" si="26"/>
        <v>0</v>
      </c>
      <c r="AC102" s="187">
        <f t="shared" si="27"/>
        <v>0</v>
      </c>
      <c r="AD102" s="187">
        <f t="shared" si="28"/>
        <v>0</v>
      </c>
      <c r="AE102" s="187">
        <f t="shared" si="29"/>
        <v>0</v>
      </c>
      <c r="AF102" s="187">
        <f t="shared" si="30"/>
        <v>0</v>
      </c>
      <c r="AG102" s="191">
        <f t="shared" si="18"/>
        <v>0</v>
      </c>
    </row>
    <row r="103" spans="1:33" ht="39" thickBot="1">
      <c r="A103" s="119">
        <v>46</v>
      </c>
      <c r="B103" s="231" t="s">
        <v>831</v>
      </c>
      <c r="C103" s="15" t="s">
        <v>189</v>
      </c>
      <c r="D103" s="181"/>
      <c r="E103" s="159"/>
      <c r="F103" s="160"/>
      <c r="G103" s="160"/>
      <c r="H103" s="161">
        <v>1</v>
      </c>
      <c r="I103" s="13">
        <f t="shared" si="33"/>
        <v>0</v>
      </c>
      <c r="J103" s="50" t="s">
        <v>25</v>
      </c>
      <c r="K103" s="49" t="s">
        <v>39</v>
      </c>
      <c r="L103" s="72"/>
      <c r="M103" s="72"/>
      <c r="N103" s="72"/>
      <c r="O103" s="72"/>
      <c r="P103" s="45"/>
      <c r="Q103" s="45"/>
      <c r="R103" s="10"/>
      <c r="S103" s="10"/>
      <c r="T103" s="59">
        <f t="shared" si="32"/>
        <v>46</v>
      </c>
      <c r="U103" s="186">
        <f t="shared" si="19"/>
        <v>0</v>
      </c>
      <c r="V103" s="187">
        <f t="shared" si="20"/>
        <v>0</v>
      </c>
      <c r="W103" s="187">
        <f t="shared" si="21"/>
        <v>0</v>
      </c>
      <c r="X103" s="187">
        <f t="shared" si="22"/>
        <v>0</v>
      </c>
      <c r="Y103" s="187">
        <f t="shared" si="23"/>
        <v>0</v>
      </c>
      <c r="Z103" s="187">
        <f t="shared" si="24"/>
        <v>0</v>
      </c>
      <c r="AA103" s="187">
        <f t="shared" si="25"/>
        <v>0</v>
      </c>
      <c r="AB103" s="187">
        <f t="shared" si="26"/>
        <v>0</v>
      </c>
      <c r="AC103" s="187">
        <f t="shared" si="27"/>
        <v>0</v>
      </c>
      <c r="AD103" s="187">
        <f t="shared" si="28"/>
        <v>0</v>
      </c>
      <c r="AE103" s="187">
        <f t="shared" si="29"/>
        <v>0</v>
      </c>
      <c r="AF103" s="187">
        <f t="shared" si="30"/>
        <v>0</v>
      </c>
      <c r="AG103" s="191">
        <f t="shared" si="18"/>
        <v>0</v>
      </c>
    </row>
    <row r="104" spans="1:33" ht="26.25" thickBot="1">
      <c r="A104" s="14">
        <v>47</v>
      </c>
      <c r="B104" s="70" t="s">
        <v>40</v>
      </c>
      <c r="C104" s="15" t="s">
        <v>189</v>
      </c>
      <c r="D104" s="181"/>
      <c r="E104" s="159"/>
      <c r="F104" s="160"/>
      <c r="G104" s="160"/>
      <c r="H104" s="161">
        <v>1</v>
      </c>
      <c r="I104" s="13">
        <f t="shared" si="33"/>
        <v>0</v>
      </c>
      <c r="J104" s="50" t="s">
        <v>25</v>
      </c>
      <c r="K104" s="49" t="s">
        <v>41</v>
      </c>
      <c r="L104" s="72"/>
      <c r="M104" s="72"/>
      <c r="N104" s="72"/>
      <c r="O104" s="72"/>
      <c r="P104" s="45"/>
      <c r="Q104" s="45"/>
      <c r="R104" s="10"/>
      <c r="S104" s="10"/>
      <c r="T104" s="59">
        <f t="shared" si="32"/>
        <v>47</v>
      </c>
      <c r="U104" s="186">
        <f t="shared" si="19"/>
        <v>0</v>
      </c>
      <c r="V104" s="187">
        <f t="shared" si="20"/>
        <v>0</v>
      </c>
      <c r="W104" s="187">
        <f t="shared" si="21"/>
        <v>0</v>
      </c>
      <c r="X104" s="187">
        <f t="shared" si="22"/>
        <v>0</v>
      </c>
      <c r="Y104" s="187">
        <f t="shared" si="23"/>
        <v>0</v>
      </c>
      <c r="Z104" s="187">
        <f t="shared" si="24"/>
        <v>0</v>
      </c>
      <c r="AA104" s="187">
        <f t="shared" si="25"/>
        <v>0</v>
      </c>
      <c r="AB104" s="187">
        <f t="shared" si="26"/>
        <v>0</v>
      </c>
      <c r="AC104" s="187">
        <f t="shared" si="27"/>
        <v>0</v>
      </c>
      <c r="AD104" s="187">
        <f t="shared" si="28"/>
        <v>0</v>
      </c>
      <c r="AE104" s="187">
        <f t="shared" si="29"/>
        <v>0</v>
      </c>
      <c r="AF104" s="187">
        <f t="shared" si="30"/>
        <v>0</v>
      </c>
      <c r="AG104" s="191">
        <f t="shared" si="18"/>
        <v>0</v>
      </c>
    </row>
    <row r="105" spans="1:33" ht="26.25" thickBot="1">
      <c r="A105" s="14">
        <v>48</v>
      </c>
      <c r="B105" s="231" t="s">
        <v>832</v>
      </c>
      <c r="C105" s="15" t="s">
        <v>189</v>
      </c>
      <c r="D105" s="181"/>
      <c r="E105" s="159"/>
      <c r="F105" s="160">
        <v>1</v>
      </c>
      <c r="G105" s="160"/>
      <c r="H105" s="161"/>
      <c r="I105" s="13">
        <f t="shared" si="33"/>
        <v>2</v>
      </c>
      <c r="J105" s="50" t="s">
        <v>25</v>
      </c>
      <c r="K105" s="49" t="s">
        <v>41</v>
      </c>
      <c r="L105" s="72"/>
      <c r="M105" s="72"/>
      <c r="N105" s="72"/>
      <c r="O105" s="72"/>
      <c r="P105" s="45"/>
      <c r="Q105" s="45"/>
      <c r="R105" s="10"/>
      <c r="S105" s="10"/>
      <c r="T105" s="59">
        <f t="shared" si="32"/>
        <v>48</v>
      </c>
      <c r="U105" s="186">
        <f t="shared" si="19"/>
        <v>0</v>
      </c>
      <c r="V105" s="187">
        <f t="shared" si="20"/>
        <v>0</v>
      </c>
      <c r="W105" s="187">
        <f t="shared" si="21"/>
        <v>2</v>
      </c>
      <c r="X105" s="187">
        <f t="shared" si="22"/>
        <v>0</v>
      </c>
      <c r="Y105" s="187">
        <f t="shared" si="23"/>
        <v>0</v>
      </c>
      <c r="Z105" s="187">
        <f t="shared" si="24"/>
        <v>0</v>
      </c>
      <c r="AA105" s="187">
        <f t="shared" si="25"/>
        <v>0</v>
      </c>
      <c r="AB105" s="187">
        <f t="shared" si="26"/>
        <v>0</v>
      </c>
      <c r="AC105" s="187">
        <f t="shared" si="27"/>
        <v>0</v>
      </c>
      <c r="AD105" s="187">
        <f t="shared" si="28"/>
        <v>0</v>
      </c>
      <c r="AE105" s="187">
        <f t="shared" si="29"/>
        <v>0</v>
      </c>
      <c r="AF105" s="187">
        <f t="shared" si="30"/>
        <v>0</v>
      </c>
      <c r="AG105" s="191">
        <f t="shared" si="18"/>
        <v>0</v>
      </c>
    </row>
    <row r="106" spans="1:33" ht="26.25" thickBot="1">
      <c r="A106" s="14">
        <v>49</v>
      </c>
      <c r="B106" s="231" t="s">
        <v>833</v>
      </c>
      <c r="C106" s="15" t="s">
        <v>191</v>
      </c>
      <c r="D106" s="181"/>
      <c r="E106" s="159"/>
      <c r="F106" s="160"/>
      <c r="G106" s="160">
        <v>1</v>
      </c>
      <c r="H106" s="161"/>
      <c r="I106" s="13">
        <f t="shared" si="33"/>
        <v>1</v>
      </c>
      <c r="J106" s="50" t="s">
        <v>43</v>
      </c>
      <c r="K106" s="49" t="s">
        <v>328</v>
      </c>
      <c r="L106" s="49" t="s">
        <v>309</v>
      </c>
      <c r="M106" s="49" t="s">
        <v>345</v>
      </c>
      <c r="N106" s="49" t="s">
        <v>35</v>
      </c>
      <c r="O106" s="72"/>
      <c r="P106" s="45"/>
      <c r="Q106" s="45"/>
      <c r="R106" s="10"/>
      <c r="S106" s="10"/>
      <c r="T106" s="59">
        <f t="shared" si="32"/>
        <v>49</v>
      </c>
      <c r="U106" s="186">
        <f t="shared" si="19"/>
        <v>0</v>
      </c>
      <c r="V106" s="187">
        <f t="shared" si="20"/>
        <v>0</v>
      </c>
      <c r="W106" s="187">
        <f t="shared" si="21"/>
        <v>0</v>
      </c>
      <c r="X106" s="187">
        <f t="shared" si="22"/>
        <v>0</v>
      </c>
      <c r="Y106" s="187">
        <f t="shared" si="23"/>
        <v>0</v>
      </c>
      <c r="Z106" s="187">
        <f t="shared" si="24"/>
        <v>1</v>
      </c>
      <c r="AA106" s="187">
        <f t="shared" si="25"/>
        <v>0</v>
      </c>
      <c r="AB106" s="187">
        <f t="shared" si="26"/>
        <v>0</v>
      </c>
      <c r="AC106" s="187">
        <f t="shared" si="27"/>
        <v>0</v>
      </c>
      <c r="AD106" s="187">
        <f t="shared" si="28"/>
        <v>0</v>
      </c>
      <c r="AE106" s="187">
        <f t="shared" si="29"/>
        <v>0</v>
      </c>
      <c r="AF106" s="187">
        <f t="shared" si="30"/>
        <v>0</v>
      </c>
      <c r="AG106" s="191">
        <f t="shared" si="18"/>
        <v>0</v>
      </c>
    </row>
    <row r="107" spans="1:33" ht="26.25" thickBot="1">
      <c r="A107" s="14">
        <v>50</v>
      </c>
      <c r="B107" s="231" t="s">
        <v>834</v>
      </c>
      <c r="C107" s="15" t="s">
        <v>191</v>
      </c>
      <c r="D107" s="181"/>
      <c r="E107" s="159">
        <v>1</v>
      </c>
      <c r="F107" s="160"/>
      <c r="G107" s="160"/>
      <c r="H107" s="161"/>
      <c r="I107" s="13">
        <f t="shared" si="33"/>
        <v>3</v>
      </c>
      <c r="J107" s="50" t="s">
        <v>33</v>
      </c>
      <c r="K107" s="49" t="s">
        <v>309</v>
      </c>
      <c r="L107" s="72"/>
      <c r="M107" s="72"/>
      <c r="N107" s="72"/>
      <c r="O107" s="72"/>
      <c r="P107" s="45"/>
      <c r="Q107" s="45"/>
      <c r="R107" s="10"/>
      <c r="S107" s="10"/>
      <c r="T107" s="59">
        <f t="shared" si="32"/>
        <v>50</v>
      </c>
      <c r="U107" s="186">
        <f t="shared" si="19"/>
        <v>0</v>
      </c>
      <c r="V107" s="187">
        <f t="shared" si="20"/>
        <v>0</v>
      </c>
      <c r="W107" s="187">
        <f t="shared" si="21"/>
        <v>0</v>
      </c>
      <c r="X107" s="187">
        <f t="shared" si="22"/>
        <v>0</v>
      </c>
      <c r="Y107" s="187">
        <f t="shared" si="23"/>
        <v>0</v>
      </c>
      <c r="Z107" s="187">
        <f t="shared" si="24"/>
        <v>0</v>
      </c>
      <c r="AA107" s="187">
        <f t="shared" si="25"/>
        <v>3</v>
      </c>
      <c r="AB107" s="187">
        <f t="shared" si="26"/>
        <v>0</v>
      </c>
      <c r="AC107" s="187">
        <f t="shared" si="27"/>
        <v>0</v>
      </c>
      <c r="AD107" s="187">
        <f t="shared" si="28"/>
        <v>0</v>
      </c>
      <c r="AE107" s="187">
        <f t="shared" si="29"/>
        <v>0</v>
      </c>
      <c r="AF107" s="187">
        <f t="shared" si="30"/>
        <v>0</v>
      </c>
      <c r="AG107" s="191">
        <f t="shared" si="18"/>
        <v>0</v>
      </c>
    </row>
    <row r="108" spans="1:33" ht="26.25" thickBot="1">
      <c r="A108" s="14">
        <v>51</v>
      </c>
      <c r="B108" s="231" t="s">
        <v>835</v>
      </c>
      <c r="C108" s="15" t="s">
        <v>191</v>
      </c>
      <c r="D108" s="181"/>
      <c r="E108" s="159">
        <v>1</v>
      </c>
      <c r="F108" s="160"/>
      <c r="G108" s="160"/>
      <c r="H108" s="161"/>
      <c r="I108" s="13">
        <f t="shared" si="33"/>
        <v>3</v>
      </c>
      <c r="J108" s="50" t="s">
        <v>33</v>
      </c>
      <c r="K108" s="49" t="s">
        <v>328</v>
      </c>
      <c r="L108" s="49" t="s">
        <v>309</v>
      </c>
      <c r="M108" s="49" t="s">
        <v>345</v>
      </c>
      <c r="N108" s="72"/>
      <c r="O108" s="72"/>
      <c r="P108" s="45"/>
      <c r="Q108" s="45"/>
      <c r="R108" s="10"/>
      <c r="S108" s="10"/>
      <c r="T108" s="59">
        <f t="shared" si="32"/>
        <v>51</v>
      </c>
      <c r="U108" s="186">
        <f t="shared" si="19"/>
        <v>0</v>
      </c>
      <c r="V108" s="187">
        <f t="shared" si="20"/>
        <v>0</v>
      </c>
      <c r="W108" s="187">
        <f t="shared" si="21"/>
        <v>0</v>
      </c>
      <c r="X108" s="187">
        <f t="shared" si="22"/>
        <v>0</v>
      </c>
      <c r="Y108" s="187">
        <f t="shared" si="23"/>
        <v>0</v>
      </c>
      <c r="Z108" s="187">
        <f t="shared" si="24"/>
        <v>0</v>
      </c>
      <c r="AA108" s="187">
        <f t="shared" si="25"/>
        <v>3</v>
      </c>
      <c r="AB108" s="187">
        <f t="shared" si="26"/>
        <v>0</v>
      </c>
      <c r="AC108" s="187">
        <f t="shared" si="27"/>
        <v>0</v>
      </c>
      <c r="AD108" s="187">
        <f t="shared" si="28"/>
        <v>0</v>
      </c>
      <c r="AE108" s="187">
        <f t="shared" si="29"/>
        <v>0</v>
      </c>
      <c r="AF108" s="187">
        <f t="shared" si="30"/>
        <v>0</v>
      </c>
      <c r="AG108" s="191">
        <f t="shared" si="18"/>
        <v>0</v>
      </c>
    </row>
    <row r="109" spans="1:33" ht="26.25" thickBot="1">
      <c r="A109" s="14">
        <v>52</v>
      </c>
      <c r="B109" s="231" t="s">
        <v>836</v>
      </c>
      <c r="C109" s="15" t="s">
        <v>192</v>
      </c>
      <c r="D109" s="181"/>
      <c r="E109" s="159">
        <v>1</v>
      </c>
      <c r="F109" s="160"/>
      <c r="G109" s="160"/>
      <c r="H109" s="161"/>
      <c r="I109" s="13">
        <f t="shared" si="33"/>
        <v>3</v>
      </c>
      <c r="J109" s="50" t="s">
        <v>34</v>
      </c>
      <c r="K109" s="49" t="s">
        <v>311</v>
      </c>
      <c r="L109" s="72"/>
      <c r="M109" s="72"/>
      <c r="N109" s="72"/>
      <c r="O109" s="72"/>
      <c r="P109" s="45"/>
      <c r="Q109" s="45"/>
      <c r="R109" s="10"/>
      <c r="S109" s="10"/>
      <c r="T109" s="59">
        <f t="shared" si="32"/>
        <v>52</v>
      </c>
      <c r="U109" s="186">
        <f t="shared" si="19"/>
        <v>3</v>
      </c>
      <c r="V109" s="187">
        <f t="shared" si="20"/>
        <v>0</v>
      </c>
      <c r="W109" s="187">
        <f t="shared" si="21"/>
        <v>0</v>
      </c>
      <c r="X109" s="187">
        <f t="shared" si="22"/>
        <v>0</v>
      </c>
      <c r="Y109" s="187">
        <f t="shared" si="23"/>
        <v>0</v>
      </c>
      <c r="Z109" s="187">
        <f t="shared" si="24"/>
        <v>0</v>
      </c>
      <c r="AA109" s="187">
        <f t="shared" si="25"/>
        <v>0</v>
      </c>
      <c r="AB109" s="187">
        <f t="shared" si="26"/>
        <v>0</v>
      </c>
      <c r="AC109" s="187">
        <f t="shared" si="27"/>
        <v>0</v>
      </c>
      <c r="AD109" s="187">
        <f t="shared" si="28"/>
        <v>0</v>
      </c>
      <c r="AE109" s="187">
        <f t="shared" si="29"/>
        <v>0</v>
      </c>
      <c r="AF109" s="187">
        <f t="shared" si="30"/>
        <v>0</v>
      </c>
      <c r="AG109" s="191">
        <f t="shared" si="18"/>
        <v>0</v>
      </c>
    </row>
    <row r="110" spans="1:33" ht="26.25" thickBot="1">
      <c r="A110" s="119">
        <v>53</v>
      </c>
      <c r="B110" s="231" t="s">
        <v>837</v>
      </c>
      <c r="C110" s="15" t="s">
        <v>192</v>
      </c>
      <c r="D110" s="181">
        <v>1</v>
      </c>
      <c r="E110" s="159"/>
      <c r="F110" s="160"/>
      <c r="G110" s="160"/>
      <c r="H110" s="161"/>
      <c r="I110" s="13">
        <f t="shared" si="33"/>
        <v>0</v>
      </c>
      <c r="J110" s="50" t="s">
        <v>43</v>
      </c>
      <c r="K110" s="49" t="s">
        <v>37</v>
      </c>
      <c r="L110" s="49" t="s">
        <v>346</v>
      </c>
      <c r="M110" s="49" t="s">
        <v>347</v>
      </c>
      <c r="N110" s="72"/>
      <c r="O110" s="72"/>
      <c r="P110" s="45"/>
      <c r="Q110" s="45"/>
      <c r="R110" s="10"/>
      <c r="S110" s="10"/>
      <c r="T110" s="59">
        <f t="shared" si="32"/>
        <v>53</v>
      </c>
      <c r="U110" s="186">
        <f t="shared" si="19"/>
        <v>0</v>
      </c>
      <c r="V110" s="187">
        <f t="shared" si="20"/>
        <v>0</v>
      </c>
      <c r="W110" s="187">
        <f t="shared" si="21"/>
        <v>0</v>
      </c>
      <c r="X110" s="187">
        <f t="shared" si="22"/>
        <v>0</v>
      </c>
      <c r="Y110" s="187">
        <f t="shared" si="23"/>
        <v>0</v>
      </c>
      <c r="Z110" s="187">
        <f t="shared" si="24"/>
        <v>0</v>
      </c>
      <c r="AA110" s="187">
        <f t="shared" si="25"/>
        <v>0</v>
      </c>
      <c r="AB110" s="187">
        <f t="shared" si="26"/>
        <v>0</v>
      </c>
      <c r="AC110" s="187">
        <f t="shared" si="27"/>
        <v>0</v>
      </c>
      <c r="AD110" s="187">
        <f t="shared" si="28"/>
        <v>0</v>
      </c>
      <c r="AE110" s="187">
        <f t="shared" si="29"/>
        <v>0</v>
      </c>
      <c r="AF110" s="187">
        <f t="shared" si="30"/>
        <v>0</v>
      </c>
      <c r="AG110" s="191" t="str">
        <f t="shared" si="18"/>
        <v>WTM</v>
      </c>
    </row>
    <row r="111" spans="1:33" ht="39" thickBot="1">
      <c r="A111" s="14">
        <v>54</v>
      </c>
      <c r="B111" s="70" t="s">
        <v>193</v>
      </c>
      <c r="C111" s="15" t="s">
        <v>194</v>
      </c>
      <c r="D111" s="181"/>
      <c r="E111" s="159">
        <v>1</v>
      </c>
      <c r="F111" s="160"/>
      <c r="G111" s="160"/>
      <c r="H111" s="161"/>
      <c r="I111" s="13">
        <f t="shared" si="33"/>
        <v>3</v>
      </c>
      <c r="J111" s="50" t="s">
        <v>25</v>
      </c>
      <c r="K111" s="49" t="s">
        <v>313</v>
      </c>
      <c r="L111" s="72"/>
      <c r="M111" s="72"/>
      <c r="N111" s="72"/>
      <c r="O111" s="72"/>
      <c r="P111" s="45"/>
      <c r="Q111" s="45"/>
      <c r="R111" s="10"/>
      <c r="S111" s="10"/>
      <c r="T111" s="59">
        <f t="shared" si="32"/>
        <v>54</v>
      </c>
      <c r="U111" s="186">
        <f t="shared" si="19"/>
        <v>0</v>
      </c>
      <c r="V111" s="187">
        <f t="shared" si="20"/>
        <v>0</v>
      </c>
      <c r="W111" s="187">
        <f t="shared" si="21"/>
        <v>3</v>
      </c>
      <c r="X111" s="187">
        <f t="shared" si="22"/>
        <v>0</v>
      </c>
      <c r="Y111" s="187">
        <f t="shared" si="23"/>
        <v>0</v>
      </c>
      <c r="Z111" s="187">
        <f t="shared" si="24"/>
        <v>0</v>
      </c>
      <c r="AA111" s="187">
        <f t="shared" si="25"/>
        <v>0</v>
      </c>
      <c r="AB111" s="187">
        <f t="shared" si="26"/>
        <v>0</v>
      </c>
      <c r="AC111" s="187">
        <f t="shared" si="27"/>
        <v>0</v>
      </c>
      <c r="AD111" s="187">
        <f t="shared" si="28"/>
        <v>0</v>
      </c>
      <c r="AE111" s="187">
        <f t="shared" si="29"/>
        <v>0</v>
      </c>
      <c r="AF111" s="187">
        <f t="shared" si="30"/>
        <v>0</v>
      </c>
      <c r="AG111" s="191">
        <f t="shared" si="18"/>
        <v>0</v>
      </c>
    </row>
    <row r="112" spans="1:33" ht="26.25" thickBot="1">
      <c r="A112" s="14">
        <v>55</v>
      </c>
      <c r="B112" s="70" t="s">
        <v>195</v>
      </c>
      <c r="C112" s="15" t="s">
        <v>196</v>
      </c>
      <c r="D112" s="181"/>
      <c r="E112" s="159">
        <v>1</v>
      </c>
      <c r="F112" s="160"/>
      <c r="G112" s="160"/>
      <c r="H112" s="161"/>
      <c r="I112" s="13">
        <f t="shared" si="33"/>
        <v>3</v>
      </c>
      <c r="J112" s="50" t="s">
        <v>33</v>
      </c>
      <c r="K112" s="49" t="s">
        <v>310</v>
      </c>
      <c r="L112" s="72"/>
      <c r="M112" s="72"/>
      <c r="N112" s="72"/>
      <c r="O112" s="72"/>
      <c r="P112" s="45"/>
      <c r="Q112" s="45"/>
      <c r="R112" s="10"/>
      <c r="S112" s="10"/>
      <c r="T112" s="59">
        <f t="shared" si="32"/>
        <v>55</v>
      </c>
      <c r="U112" s="186">
        <f t="shared" si="19"/>
        <v>0</v>
      </c>
      <c r="V112" s="187">
        <f t="shared" si="20"/>
        <v>0</v>
      </c>
      <c r="W112" s="187">
        <f t="shared" si="21"/>
        <v>0</v>
      </c>
      <c r="X112" s="187">
        <f t="shared" si="22"/>
        <v>0</v>
      </c>
      <c r="Y112" s="187">
        <f t="shared" si="23"/>
        <v>0</v>
      </c>
      <c r="Z112" s="187">
        <f t="shared" si="24"/>
        <v>0</v>
      </c>
      <c r="AA112" s="187">
        <f t="shared" si="25"/>
        <v>3</v>
      </c>
      <c r="AB112" s="187">
        <f t="shared" si="26"/>
        <v>0</v>
      </c>
      <c r="AC112" s="187">
        <f t="shared" si="27"/>
        <v>0</v>
      </c>
      <c r="AD112" s="187">
        <f t="shared" si="28"/>
        <v>0</v>
      </c>
      <c r="AE112" s="187">
        <f t="shared" si="29"/>
        <v>0</v>
      </c>
      <c r="AF112" s="187">
        <f t="shared" si="30"/>
        <v>0</v>
      </c>
      <c r="AG112" s="191">
        <f t="shared" si="18"/>
        <v>0</v>
      </c>
    </row>
    <row r="113" spans="1:33" ht="13.5" thickBot="1">
      <c r="A113" s="14">
        <v>56</v>
      </c>
      <c r="B113" s="231" t="s">
        <v>838</v>
      </c>
      <c r="C113" s="15" t="s">
        <v>196</v>
      </c>
      <c r="D113" s="181"/>
      <c r="E113" s="159">
        <v>1</v>
      </c>
      <c r="F113" s="160"/>
      <c r="G113" s="160"/>
      <c r="H113" s="161"/>
      <c r="I113" s="13">
        <f t="shared" si="33"/>
        <v>3</v>
      </c>
      <c r="J113" s="50" t="s">
        <v>33</v>
      </c>
      <c r="K113" s="49" t="s">
        <v>310</v>
      </c>
      <c r="L113" s="49" t="s">
        <v>346</v>
      </c>
      <c r="M113" s="72"/>
      <c r="N113" s="72"/>
      <c r="O113" s="72"/>
      <c r="P113" s="45"/>
      <c r="Q113" s="45"/>
      <c r="R113" s="10"/>
      <c r="S113" s="10"/>
      <c r="T113" s="59">
        <f t="shared" si="32"/>
        <v>56</v>
      </c>
      <c r="U113" s="186">
        <f t="shared" si="19"/>
        <v>0</v>
      </c>
      <c r="V113" s="187">
        <f t="shared" si="20"/>
        <v>0</v>
      </c>
      <c r="W113" s="187">
        <f t="shared" si="21"/>
        <v>0</v>
      </c>
      <c r="X113" s="187">
        <f t="shared" si="22"/>
        <v>0</v>
      </c>
      <c r="Y113" s="187">
        <f t="shared" si="23"/>
        <v>0</v>
      </c>
      <c r="Z113" s="187">
        <f t="shared" si="24"/>
        <v>0</v>
      </c>
      <c r="AA113" s="187">
        <f t="shared" si="25"/>
        <v>3</v>
      </c>
      <c r="AB113" s="187">
        <f t="shared" si="26"/>
        <v>0</v>
      </c>
      <c r="AC113" s="187">
        <f t="shared" si="27"/>
        <v>0</v>
      </c>
      <c r="AD113" s="187">
        <f t="shared" si="28"/>
        <v>0</v>
      </c>
      <c r="AE113" s="187">
        <f t="shared" si="29"/>
        <v>0</v>
      </c>
      <c r="AF113" s="187">
        <f t="shared" si="30"/>
        <v>0</v>
      </c>
      <c r="AG113" s="191">
        <f t="shared" si="18"/>
        <v>0</v>
      </c>
    </row>
    <row r="114" spans="1:33" ht="26.25" thickBot="1">
      <c r="A114" s="14">
        <v>57</v>
      </c>
      <c r="B114" s="70" t="s">
        <v>197</v>
      </c>
      <c r="C114" s="15" t="s">
        <v>196</v>
      </c>
      <c r="D114" s="181"/>
      <c r="E114" s="159">
        <v>1</v>
      </c>
      <c r="F114" s="160"/>
      <c r="G114" s="160"/>
      <c r="H114" s="161"/>
      <c r="I114" s="13">
        <f t="shared" si="33"/>
        <v>3</v>
      </c>
      <c r="J114" s="50" t="s">
        <v>34</v>
      </c>
      <c r="K114" s="49" t="s">
        <v>309</v>
      </c>
      <c r="L114" s="49" t="s">
        <v>349</v>
      </c>
      <c r="M114" s="49" t="s">
        <v>348</v>
      </c>
      <c r="N114" s="49" t="s">
        <v>42</v>
      </c>
      <c r="O114" s="72"/>
      <c r="P114" s="45"/>
      <c r="Q114" s="45"/>
      <c r="R114" s="10"/>
      <c r="S114" s="10"/>
      <c r="T114" s="59">
        <f t="shared" si="32"/>
        <v>57</v>
      </c>
      <c r="U114" s="186">
        <f t="shared" si="19"/>
        <v>3</v>
      </c>
      <c r="V114" s="187">
        <f t="shared" si="20"/>
        <v>0</v>
      </c>
      <c r="W114" s="187">
        <f t="shared" si="21"/>
        <v>0</v>
      </c>
      <c r="X114" s="187">
        <f t="shared" si="22"/>
        <v>0</v>
      </c>
      <c r="Y114" s="187">
        <f t="shared" si="23"/>
        <v>0</v>
      </c>
      <c r="Z114" s="187">
        <f t="shared" si="24"/>
        <v>0</v>
      </c>
      <c r="AA114" s="187">
        <f t="shared" si="25"/>
        <v>0</v>
      </c>
      <c r="AB114" s="187">
        <f t="shared" si="26"/>
        <v>0</v>
      </c>
      <c r="AC114" s="187">
        <f t="shared" si="27"/>
        <v>0</v>
      </c>
      <c r="AD114" s="187">
        <f t="shared" si="28"/>
        <v>0</v>
      </c>
      <c r="AE114" s="187">
        <f t="shared" si="29"/>
        <v>0</v>
      </c>
      <c r="AF114" s="187">
        <f t="shared" si="30"/>
        <v>0</v>
      </c>
      <c r="AG114" s="191">
        <f t="shared" si="18"/>
        <v>0</v>
      </c>
    </row>
    <row r="115" spans="1:33" ht="26.25" thickBot="1">
      <c r="A115" s="14">
        <v>58</v>
      </c>
      <c r="B115" s="70" t="s">
        <v>487</v>
      </c>
      <c r="C115" s="15" t="s">
        <v>432</v>
      </c>
      <c r="D115" s="181"/>
      <c r="E115" s="159">
        <v>1</v>
      </c>
      <c r="F115" s="160"/>
      <c r="G115" s="160"/>
      <c r="H115" s="161"/>
      <c r="I115" s="13">
        <f t="shared" si="33"/>
        <v>3</v>
      </c>
      <c r="J115" s="50" t="s">
        <v>34</v>
      </c>
      <c r="K115" s="49" t="s">
        <v>315</v>
      </c>
      <c r="L115" s="72"/>
      <c r="M115" s="72"/>
      <c r="N115" s="72"/>
      <c r="O115" s="72"/>
      <c r="P115" s="45"/>
      <c r="Q115" s="45"/>
      <c r="R115" s="10"/>
      <c r="S115" s="10"/>
      <c r="T115" s="59">
        <f t="shared" si="32"/>
        <v>58</v>
      </c>
      <c r="U115" s="186">
        <f t="shared" si="19"/>
        <v>3</v>
      </c>
      <c r="V115" s="187">
        <f t="shared" si="20"/>
        <v>0</v>
      </c>
      <c r="W115" s="187">
        <f t="shared" si="21"/>
        <v>0</v>
      </c>
      <c r="X115" s="187">
        <f t="shared" si="22"/>
        <v>0</v>
      </c>
      <c r="Y115" s="187">
        <f t="shared" si="23"/>
        <v>0</v>
      </c>
      <c r="Z115" s="187">
        <f t="shared" si="24"/>
        <v>0</v>
      </c>
      <c r="AA115" s="187">
        <f t="shared" si="25"/>
        <v>0</v>
      </c>
      <c r="AB115" s="187">
        <f t="shared" si="26"/>
        <v>0</v>
      </c>
      <c r="AC115" s="187">
        <f t="shared" si="27"/>
        <v>0</v>
      </c>
      <c r="AD115" s="187">
        <f t="shared" si="28"/>
        <v>0</v>
      </c>
      <c r="AE115" s="187">
        <f t="shared" si="29"/>
        <v>0</v>
      </c>
      <c r="AF115" s="187">
        <f t="shared" si="30"/>
        <v>0</v>
      </c>
      <c r="AG115" s="191">
        <f t="shared" si="18"/>
        <v>0</v>
      </c>
    </row>
    <row r="116" spans="1:33" ht="26.25" thickBot="1">
      <c r="A116" s="14">
        <v>59</v>
      </c>
      <c r="B116" s="231" t="s">
        <v>839</v>
      </c>
      <c r="C116" s="15" t="s">
        <v>198</v>
      </c>
      <c r="D116" s="181"/>
      <c r="E116" s="159">
        <v>1</v>
      </c>
      <c r="F116" s="160"/>
      <c r="G116" s="160"/>
      <c r="H116" s="161"/>
      <c r="I116" s="13">
        <f t="shared" si="33"/>
        <v>3</v>
      </c>
      <c r="J116" s="50" t="s">
        <v>34</v>
      </c>
      <c r="K116" s="49" t="s">
        <v>315</v>
      </c>
      <c r="L116" s="72"/>
      <c r="M116" s="72"/>
      <c r="N116" s="72"/>
      <c r="O116" s="72"/>
      <c r="P116" s="45"/>
      <c r="Q116" s="45"/>
      <c r="R116" s="10"/>
      <c r="S116" s="10"/>
      <c r="T116" s="59">
        <f t="shared" si="32"/>
        <v>59</v>
      </c>
      <c r="U116" s="186">
        <f t="shared" si="19"/>
        <v>3</v>
      </c>
      <c r="V116" s="187">
        <f t="shared" si="20"/>
        <v>0</v>
      </c>
      <c r="W116" s="187">
        <f t="shared" si="21"/>
        <v>0</v>
      </c>
      <c r="X116" s="187">
        <f t="shared" si="22"/>
        <v>0</v>
      </c>
      <c r="Y116" s="187">
        <f t="shared" si="23"/>
        <v>0</v>
      </c>
      <c r="Z116" s="187">
        <f t="shared" si="24"/>
        <v>0</v>
      </c>
      <c r="AA116" s="187">
        <f t="shared" si="25"/>
        <v>0</v>
      </c>
      <c r="AB116" s="187">
        <f t="shared" si="26"/>
        <v>0</v>
      </c>
      <c r="AC116" s="187">
        <f t="shared" si="27"/>
        <v>0</v>
      </c>
      <c r="AD116" s="187">
        <f t="shared" si="28"/>
        <v>0</v>
      </c>
      <c r="AE116" s="187">
        <f t="shared" si="29"/>
        <v>0</v>
      </c>
      <c r="AF116" s="187">
        <f t="shared" si="30"/>
        <v>0</v>
      </c>
      <c r="AG116" s="191">
        <f t="shared" si="18"/>
        <v>0</v>
      </c>
    </row>
    <row r="117" spans="1:33" ht="26.25" thickBot="1">
      <c r="A117" s="14">
        <v>60</v>
      </c>
      <c r="B117" s="70" t="s">
        <v>11</v>
      </c>
      <c r="C117" s="15" t="s">
        <v>198</v>
      </c>
      <c r="D117" s="181"/>
      <c r="E117" s="159"/>
      <c r="F117" s="160">
        <v>1</v>
      </c>
      <c r="G117" s="160"/>
      <c r="H117" s="161"/>
      <c r="I117" s="13">
        <f t="shared" si="33"/>
        <v>2</v>
      </c>
      <c r="J117" s="50" t="s">
        <v>32</v>
      </c>
      <c r="K117" s="49" t="s">
        <v>313</v>
      </c>
      <c r="L117" s="72"/>
      <c r="M117" s="72"/>
      <c r="N117" s="72"/>
      <c r="O117" s="72"/>
      <c r="P117" s="45"/>
      <c r="Q117" s="45"/>
      <c r="R117" s="10"/>
      <c r="S117" s="10"/>
      <c r="T117" s="59">
        <f t="shared" si="32"/>
        <v>60</v>
      </c>
      <c r="U117" s="186">
        <f t="shared" si="19"/>
        <v>0</v>
      </c>
      <c r="V117" s="187">
        <f t="shared" si="20"/>
        <v>0</v>
      </c>
      <c r="W117" s="187">
        <f t="shared" si="21"/>
        <v>0</v>
      </c>
      <c r="X117" s="187">
        <f t="shared" si="22"/>
        <v>0</v>
      </c>
      <c r="Y117" s="187">
        <f t="shared" si="23"/>
        <v>0</v>
      </c>
      <c r="Z117" s="187">
        <f t="shared" si="24"/>
        <v>0</v>
      </c>
      <c r="AA117" s="187">
        <f t="shared" si="25"/>
        <v>0</v>
      </c>
      <c r="AB117" s="187">
        <f t="shared" si="26"/>
        <v>2</v>
      </c>
      <c r="AC117" s="187">
        <f t="shared" si="27"/>
        <v>0</v>
      </c>
      <c r="AD117" s="187">
        <f t="shared" si="28"/>
        <v>0</v>
      </c>
      <c r="AE117" s="187">
        <f t="shared" si="29"/>
        <v>0</v>
      </c>
      <c r="AF117" s="187">
        <f t="shared" si="30"/>
        <v>0</v>
      </c>
      <c r="AG117" s="191">
        <f t="shared" si="18"/>
        <v>0</v>
      </c>
    </row>
    <row r="118" spans="1:33" ht="26.25" thickBot="1">
      <c r="A118" s="14">
        <v>61</v>
      </c>
      <c r="B118" s="231" t="s">
        <v>840</v>
      </c>
      <c r="C118" s="15" t="s">
        <v>199</v>
      </c>
      <c r="D118" s="181"/>
      <c r="E118" s="159"/>
      <c r="F118" s="160">
        <v>1</v>
      </c>
      <c r="G118" s="160"/>
      <c r="H118" s="161"/>
      <c r="I118" s="13">
        <f t="shared" si="33"/>
        <v>2</v>
      </c>
      <c r="J118" s="50" t="s">
        <v>32</v>
      </c>
      <c r="K118" s="49" t="s">
        <v>313</v>
      </c>
      <c r="L118" s="72"/>
      <c r="M118" s="72"/>
      <c r="N118" s="72"/>
      <c r="O118" s="72"/>
      <c r="P118" s="45"/>
      <c r="Q118" s="45"/>
      <c r="R118" s="10"/>
      <c r="S118" s="10"/>
      <c r="T118" s="59">
        <f t="shared" si="32"/>
        <v>61</v>
      </c>
      <c r="U118" s="186">
        <f t="shared" si="19"/>
        <v>0</v>
      </c>
      <c r="V118" s="187">
        <f t="shared" si="20"/>
        <v>0</v>
      </c>
      <c r="W118" s="187">
        <f t="shared" si="21"/>
        <v>0</v>
      </c>
      <c r="X118" s="187">
        <f t="shared" si="22"/>
        <v>0</v>
      </c>
      <c r="Y118" s="187">
        <f t="shared" si="23"/>
        <v>0</v>
      </c>
      <c r="Z118" s="187">
        <f t="shared" si="24"/>
        <v>0</v>
      </c>
      <c r="AA118" s="187">
        <f t="shared" si="25"/>
        <v>0</v>
      </c>
      <c r="AB118" s="187">
        <f t="shared" si="26"/>
        <v>2</v>
      </c>
      <c r="AC118" s="187">
        <f t="shared" si="27"/>
        <v>0</v>
      </c>
      <c r="AD118" s="187">
        <f t="shared" si="28"/>
        <v>0</v>
      </c>
      <c r="AE118" s="187">
        <f t="shared" si="29"/>
        <v>0</v>
      </c>
      <c r="AF118" s="187">
        <f t="shared" si="30"/>
        <v>0</v>
      </c>
      <c r="AG118" s="191">
        <f t="shared" si="18"/>
        <v>0</v>
      </c>
    </row>
    <row r="119" spans="1:33" ht="26.25" thickBot="1">
      <c r="A119" s="14">
        <v>62</v>
      </c>
      <c r="B119" s="231" t="s">
        <v>841</v>
      </c>
      <c r="C119" s="15" t="s">
        <v>200</v>
      </c>
      <c r="D119" s="181"/>
      <c r="E119" s="159"/>
      <c r="F119" s="160">
        <v>1</v>
      </c>
      <c r="G119" s="160"/>
      <c r="H119" s="161"/>
      <c r="I119" s="13">
        <f t="shared" si="33"/>
        <v>2</v>
      </c>
      <c r="J119" s="50" t="s">
        <v>32</v>
      </c>
      <c r="K119" s="49" t="s">
        <v>37</v>
      </c>
      <c r="L119" s="72"/>
      <c r="M119" s="72"/>
      <c r="N119" s="72"/>
      <c r="O119" s="72"/>
      <c r="P119" s="45"/>
      <c r="Q119" s="45"/>
      <c r="R119" s="10"/>
      <c r="S119" s="10"/>
      <c r="T119" s="59">
        <f t="shared" si="32"/>
        <v>62</v>
      </c>
      <c r="U119" s="186">
        <f t="shared" si="19"/>
        <v>0</v>
      </c>
      <c r="V119" s="187">
        <f t="shared" si="20"/>
        <v>0</v>
      </c>
      <c r="W119" s="187">
        <f t="shared" si="21"/>
        <v>0</v>
      </c>
      <c r="X119" s="187">
        <f t="shared" si="22"/>
        <v>0</v>
      </c>
      <c r="Y119" s="187">
        <f t="shared" si="23"/>
        <v>0</v>
      </c>
      <c r="Z119" s="187">
        <f t="shared" si="24"/>
        <v>0</v>
      </c>
      <c r="AA119" s="187">
        <f t="shared" si="25"/>
        <v>0</v>
      </c>
      <c r="AB119" s="187">
        <f t="shared" si="26"/>
        <v>2</v>
      </c>
      <c r="AC119" s="187">
        <f t="shared" si="27"/>
        <v>0</v>
      </c>
      <c r="AD119" s="187">
        <f t="shared" si="28"/>
        <v>0</v>
      </c>
      <c r="AE119" s="187">
        <f t="shared" si="29"/>
        <v>0</v>
      </c>
      <c r="AF119" s="187">
        <f t="shared" si="30"/>
        <v>0</v>
      </c>
      <c r="AG119" s="191">
        <f t="shared" si="18"/>
        <v>0</v>
      </c>
    </row>
    <row r="120" spans="1:33" ht="26.25" thickBot="1">
      <c r="A120" s="14">
        <v>63</v>
      </c>
      <c r="B120" s="231" t="s">
        <v>842</v>
      </c>
      <c r="C120" s="15" t="s">
        <v>200</v>
      </c>
      <c r="D120" s="181"/>
      <c r="E120" s="159"/>
      <c r="F120" s="160">
        <v>1</v>
      </c>
      <c r="G120" s="160"/>
      <c r="H120" s="161"/>
      <c r="I120" s="13">
        <f t="shared" si="33"/>
        <v>2</v>
      </c>
      <c r="J120" s="50" t="s">
        <v>32</v>
      </c>
      <c r="K120" s="49" t="s">
        <v>37</v>
      </c>
      <c r="L120" s="72"/>
      <c r="M120" s="72"/>
      <c r="N120" s="72"/>
      <c r="O120" s="72"/>
      <c r="P120" s="45"/>
      <c r="Q120" s="45"/>
      <c r="R120" s="10"/>
      <c r="S120" s="10"/>
      <c r="T120" s="59">
        <f t="shared" si="32"/>
        <v>63</v>
      </c>
      <c r="U120" s="186">
        <f t="shared" si="19"/>
        <v>0</v>
      </c>
      <c r="V120" s="187">
        <f t="shared" si="20"/>
        <v>0</v>
      </c>
      <c r="W120" s="187">
        <f t="shared" si="21"/>
        <v>0</v>
      </c>
      <c r="X120" s="187">
        <f t="shared" si="22"/>
        <v>0</v>
      </c>
      <c r="Y120" s="187">
        <f t="shared" si="23"/>
        <v>0</v>
      </c>
      <c r="Z120" s="187">
        <f t="shared" si="24"/>
        <v>0</v>
      </c>
      <c r="AA120" s="187">
        <f t="shared" si="25"/>
        <v>0</v>
      </c>
      <c r="AB120" s="187">
        <f t="shared" si="26"/>
        <v>2</v>
      </c>
      <c r="AC120" s="187">
        <f t="shared" si="27"/>
        <v>0</v>
      </c>
      <c r="AD120" s="187">
        <f t="shared" si="28"/>
        <v>0</v>
      </c>
      <c r="AE120" s="187">
        <f t="shared" si="29"/>
        <v>0</v>
      </c>
      <c r="AF120" s="187">
        <f t="shared" si="30"/>
        <v>0</v>
      </c>
      <c r="AG120" s="191">
        <f aca="true" t="shared" si="34" ref="AG120:AG183">IF(D120=1,J120,0)</f>
        <v>0</v>
      </c>
    </row>
    <row r="121" spans="1:33" ht="26.25" thickBot="1">
      <c r="A121" s="14">
        <v>64</v>
      </c>
      <c r="B121" s="231" t="s">
        <v>843</v>
      </c>
      <c r="C121" s="15" t="s">
        <v>201</v>
      </c>
      <c r="D121" s="181"/>
      <c r="E121" s="159"/>
      <c r="F121" s="160">
        <v>1</v>
      </c>
      <c r="G121" s="160"/>
      <c r="H121" s="161"/>
      <c r="I121" s="13">
        <f t="shared" si="33"/>
        <v>2</v>
      </c>
      <c r="J121" s="50" t="s">
        <v>33</v>
      </c>
      <c r="K121" s="49" t="s">
        <v>313</v>
      </c>
      <c r="L121" s="72"/>
      <c r="M121" s="72"/>
      <c r="N121" s="72"/>
      <c r="O121" s="72"/>
      <c r="P121" s="19"/>
      <c r="Q121" s="19"/>
      <c r="R121" s="10"/>
      <c r="S121" s="10"/>
      <c r="T121" s="59">
        <f t="shared" si="32"/>
        <v>64</v>
      </c>
      <c r="U121" s="186">
        <f aca="true" t="shared" si="35" ref="U121:U184">IF(J121=$U$7,I121,0)</f>
        <v>0</v>
      </c>
      <c r="V121" s="187">
        <f aca="true" t="shared" si="36" ref="V121:V184">IF(J121=$V$7,I121,0)</f>
        <v>0</v>
      </c>
      <c r="W121" s="187">
        <f aca="true" t="shared" si="37" ref="W121:W184">IF(J121=$W$7,I121,0)</f>
        <v>0</v>
      </c>
      <c r="X121" s="187">
        <f aca="true" t="shared" si="38" ref="X121:X184">IF(J121=$X$7,I121,0)</f>
        <v>0</v>
      </c>
      <c r="Y121" s="187">
        <f aca="true" t="shared" si="39" ref="Y121:Y184">IF(J121=$Y$7,I121,0)</f>
        <v>0</v>
      </c>
      <c r="Z121" s="187">
        <f aca="true" t="shared" si="40" ref="Z121:Z184">IF(J121=$Z$7,I121,0)</f>
        <v>0</v>
      </c>
      <c r="AA121" s="187">
        <f aca="true" t="shared" si="41" ref="AA121:AA184">IF(J121=$AA$7,I121,0)</f>
        <v>2</v>
      </c>
      <c r="AB121" s="187">
        <f aca="true" t="shared" si="42" ref="AB121:AB184">IF(J121=$AB$7,I121,0)</f>
        <v>0</v>
      </c>
      <c r="AC121" s="187">
        <f aca="true" t="shared" si="43" ref="AC121:AC184">IF(J121=$AC$7,I121,0)</f>
        <v>0</v>
      </c>
      <c r="AD121" s="187">
        <f aca="true" t="shared" si="44" ref="AD121:AD184">IF(J121=$AD$7,I121,0)</f>
        <v>0</v>
      </c>
      <c r="AE121" s="187">
        <f aca="true" t="shared" si="45" ref="AE121:AE184">IF(J121=$AE$7,I121,0)</f>
        <v>0</v>
      </c>
      <c r="AF121" s="187">
        <f aca="true" t="shared" si="46" ref="AF121:AF184">IF(J121=$AF$7,I121,0)</f>
        <v>0</v>
      </c>
      <c r="AG121" s="191">
        <f t="shared" si="34"/>
        <v>0</v>
      </c>
    </row>
    <row r="122" spans="1:33" ht="26.25" thickBot="1">
      <c r="A122" s="14">
        <v>65</v>
      </c>
      <c r="B122" s="231" t="s">
        <v>844</v>
      </c>
      <c r="C122" s="15" t="s">
        <v>202</v>
      </c>
      <c r="D122" s="181"/>
      <c r="E122" s="159"/>
      <c r="F122" s="160">
        <v>1</v>
      </c>
      <c r="G122" s="160"/>
      <c r="H122" s="161"/>
      <c r="I122" s="13">
        <f t="shared" si="33"/>
        <v>2</v>
      </c>
      <c r="J122" s="50" t="s">
        <v>32</v>
      </c>
      <c r="K122" s="49" t="s">
        <v>313</v>
      </c>
      <c r="L122" s="72"/>
      <c r="M122" s="72"/>
      <c r="N122" s="72"/>
      <c r="O122" s="72"/>
      <c r="P122" s="50"/>
      <c r="Q122" s="50"/>
      <c r="R122" s="10"/>
      <c r="S122" s="10"/>
      <c r="T122" s="59">
        <f t="shared" si="32"/>
        <v>65</v>
      </c>
      <c r="U122" s="186">
        <f t="shared" si="35"/>
        <v>0</v>
      </c>
      <c r="V122" s="187">
        <f t="shared" si="36"/>
        <v>0</v>
      </c>
      <c r="W122" s="187">
        <f t="shared" si="37"/>
        <v>0</v>
      </c>
      <c r="X122" s="187">
        <f t="shared" si="38"/>
        <v>0</v>
      </c>
      <c r="Y122" s="187">
        <f t="shared" si="39"/>
        <v>0</v>
      </c>
      <c r="Z122" s="187">
        <f t="shared" si="40"/>
        <v>0</v>
      </c>
      <c r="AA122" s="187">
        <f t="shared" si="41"/>
        <v>0</v>
      </c>
      <c r="AB122" s="187">
        <f t="shared" si="42"/>
        <v>2</v>
      </c>
      <c r="AC122" s="187">
        <f t="shared" si="43"/>
        <v>0</v>
      </c>
      <c r="AD122" s="187">
        <f t="shared" si="44"/>
        <v>0</v>
      </c>
      <c r="AE122" s="187">
        <f t="shared" si="45"/>
        <v>0</v>
      </c>
      <c r="AF122" s="187">
        <f t="shared" si="46"/>
        <v>0</v>
      </c>
      <c r="AG122" s="191">
        <f t="shared" si="34"/>
        <v>0</v>
      </c>
    </row>
    <row r="123" spans="1:33" ht="26.25" thickBot="1">
      <c r="A123" s="14">
        <v>66</v>
      </c>
      <c r="B123" s="231" t="s">
        <v>845</v>
      </c>
      <c r="C123" s="15" t="s">
        <v>202</v>
      </c>
      <c r="D123" s="181"/>
      <c r="E123" s="159"/>
      <c r="F123" s="160">
        <v>1</v>
      </c>
      <c r="G123" s="160"/>
      <c r="H123" s="161"/>
      <c r="I123" s="13">
        <f t="shared" si="33"/>
        <v>2</v>
      </c>
      <c r="J123" s="50" t="s">
        <v>32</v>
      </c>
      <c r="K123" s="47" t="s">
        <v>36</v>
      </c>
      <c r="L123" s="72"/>
      <c r="M123" s="72"/>
      <c r="N123" s="72"/>
      <c r="O123" s="72"/>
      <c r="P123" s="50"/>
      <c r="Q123" s="50"/>
      <c r="R123" s="10"/>
      <c r="S123" s="10"/>
      <c r="T123" s="59">
        <f t="shared" si="32"/>
        <v>66</v>
      </c>
      <c r="U123" s="186">
        <f t="shared" si="35"/>
        <v>0</v>
      </c>
      <c r="V123" s="187">
        <f t="shared" si="36"/>
        <v>0</v>
      </c>
      <c r="W123" s="187">
        <f t="shared" si="37"/>
        <v>0</v>
      </c>
      <c r="X123" s="187">
        <f t="shared" si="38"/>
        <v>0</v>
      </c>
      <c r="Y123" s="187">
        <f t="shared" si="39"/>
        <v>0</v>
      </c>
      <c r="Z123" s="187">
        <f t="shared" si="40"/>
        <v>0</v>
      </c>
      <c r="AA123" s="187">
        <f t="shared" si="41"/>
        <v>0</v>
      </c>
      <c r="AB123" s="187">
        <f t="shared" si="42"/>
        <v>2</v>
      </c>
      <c r="AC123" s="187">
        <f t="shared" si="43"/>
        <v>0</v>
      </c>
      <c r="AD123" s="187">
        <f t="shared" si="44"/>
        <v>0</v>
      </c>
      <c r="AE123" s="187">
        <f t="shared" si="45"/>
        <v>0</v>
      </c>
      <c r="AF123" s="187">
        <f t="shared" si="46"/>
        <v>0</v>
      </c>
      <c r="AG123" s="191">
        <f t="shared" si="34"/>
        <v>0</v>
      </c>
    </row>
    <row r="124" spans="1:33" ht="39" thickBot="1">
      <c r="A124" s="14">
        <v>67</v>
      </c>
      <c r="B124" s="233" t="s">
        <v>846</v>
      </c>
      <c r="C124" s="15" t="s">
        <v>202</v>
      </c>
      <c r="D124" s="181"/>
      <c r="E124" s="159"/>
      <c r="F124" s="160">
        <v>1</v>
      </c>
      <c r="G124" s="160"/>
      <c r="H124" s="161"/>
      <c r="I124" s="13">
        <f t="shared" si="33"/>
        <v>2</v>
      </c>
      <c r="J124" s="50" t="s">
        <v>32</v>
      </c>
      <c r="K124" s="47" t="s">
        <v>36</v>
      </c>
      <c r="L124" s="72"/>
      <c r="M124" s="72"/>
      <c r="N124" s="72"/>
      <c r="O124" s="72"/>
      <c r="P124" s="50"/>
      <c r="Q124" s="50"/>
      <c r="R124" s="10"/>
      <c r="S124" s="10"/>
      <c r="T124" s="59">
        <f t="shared" si="32"/>
        <v>67</v>
      </c>
      <c r="U124" s="186">
        <f t="shared" si="35"/>
        <v>0</v>
      </c>
      <c r="V124" s="187">
        <f t="shared" si="36"/>
        <v>0</v>
      </c>
      <c r="W124" s="187">
        <f t="shared" si="37"/>
        <v>0</v>
      </c>
      <c r="X124" s="187">
        <f t="shared" si="38"/>
        <v>0</v>
      </c>
      <c r="Y124" s="187">
        <f t="shared" si="39"/>
        <v>0</v>
      </c>
      <c r="Z124" s="187">
        <f t="shared" si="40"/>
        <v>0</v>
      </c>
      <c r="AA124" s="187">
        <f t="shared" si="41"/>
        <v>0</v>
      </c>
      <c r="AB124" s="187">
        <f t="shared" si="42"/>
        <v>2</v>
      </c>
      <c r="AC124" s="187">
        <f t="shared" si="43"/>
        <v>0</v>
      </c>
      <c r="AD124" s="187">
        <f t="shared" si="44"/>
        <v>0</v>
      </c>
      <c r="AE124" s="187">
        <f t="shared" si="45"/>
        <v>0</v>
      </c>
      <c r="AF124" s="187">
        <f t="shared" si="46"/>
        <v>0</v>
      </c>
      <c r="AG124" s="191">
        <f t="shared" si="34"/>
        <v>0</v>
      </c>
    </row>
    <row r="125" spans="1:33" ht="26.25" thickBot="1">
      <c r="A125" s="14">
        <v>68</v>
      </c>
      <c r="B125" s="70" t="s">
        <v>18</v>
      </c>
      <c r="C125" s="15" t="s">
        <v>203</v>
      </c>
      <c r="D125" s="181"/>
      <c r="E125" s="159">
        <v>1</v>
      </c>
      <c r="F125" s="160"/>
      <c r="G125" s="160"/>
      <c r="H125" s="161"/>
      <c r="I125" s="13">
        <f t="shared" si="33"/>
        <v>3</v>
      </c>
      <c r="J125" s="50" t="s">
        <v>34</v>
      </c>
      <c r="K125" s="49" t="s">
        <v>313</v>
      </c>
      <c r="L125" s="72"/>
      <c r="M125" s="72"/>
      <c r="N125" s="72"/>
      <c r="O125" s="72"/>
      <c r="P125" s="50"/>
      <c r="Q125" s="50"/>
      <c r="R125" s="10"/>
      <c r="S125" s="10"/>
      <c r="T125" s="59">
        <f t="shared" si="32"/>
        <v>68</v>
      </c>
      <c r="U125" s="186">
        <f t="shared" si="35"/>
        <v>3</v>
      </c>
      <c r="V125" s="187">
        <f t="shared" si="36"/>
        <v>0</v>
      </c>
      <c r="W125" s="187">
        <f t="shared" si="37"/>
        <v>0</v>
      </c>
      <c r="X125" s="187">
        <f t="shared" si="38"/>
        <v>0</v>
      </c>
      <c r="Y125" s="187">
        <f t="shared" si="39"/>
        <v>0</v>
      </c>
      <c r="Z125" s="187">
        <f t="shared" si="40"/>
        <v>0</v>
      </c>
      <c r="AA125" s="187">
        <f t="shared" si="41"/>
        <v>0</v>
      </c>
      <c r="AB125" s="187">
        <f t="shared" si="42"/>
        <v>0</v>
      </c>
      <c r="AC125" s="187">
        <f t="shared" si="43"/>
        <v>0</v>
      </c>
      <c r="AD125" s="187">
        <f t="shared" si="44"/>
        <v>0</v>
      </c>
      <c r="AE125" s="187">
        <f t="shared" si="45"/>
        <v>0</v>
      </c>
      <c r="AF125" s="187">
        <f t="shared" si="46"/>
        <v>0</v>
      </c>
      <c r="AG125" s="191">
        <f t="shared" si="34"/>
        <v>0</v>
      </c>
    </row>
    <row r="126" spans="1:33" ht="26.25" thickBot="1">
      <c r="A126" s="14">
        <v>69</v>
      </c>
      <c r="B126" s="231" t="s">
        <v>847</v>
      </c>
      <c r="C126" s="15" t="s">
        <v>204</v>
      </c>
      <c r="D126" s="181"/>
      <c r="E126" s="159">
        <v>1</v>
      </c>
      <c r="F126" s="160"/>
      <c r="G126" s="160"/>
      <c r="H126" s="161"/>
      <c r="I126" s="13">
        <f t="shared" si="33"/>
        <v>3</v>
      </c>
      <c r="J126" s="50" t="s">
        <v>32</v>
      </c>
      <c r="K126" s="47" t="s">
        <v>36</v>
      </c>
      <c r="L126" s="49" t="s">
        <v>37</v>
      </c>
      <c r="M126" s="72"/>
      <c r="N126" s="72"/>
      <c r="O126" s="72"/>
      <c r="P126" s="50"/>
      <c r="Q126" s="50"/>
      <c r="R126" s="10"/>
      <c r="S126" s="10"/>
      <c r="T126" s="59">
        <f t="shared" si="32"/>
        <v>69</v>
      </c>
      <c r="U126" s="186">
        <f t="shared" si="35"/>
        <v>0</v>
      </c>
      <c r="V126" s="187">
        <f t="shared" si="36"/>
        <v>0</v>
      </c>
      <c r="W126" s="187">
        <f t="shared" si="37"/>
        <v>0</v>
      </c>
      <c r="X126" s="187">
        <f t="shared" si="38"/>
        <v>0</v>
      </c>
      <c r="Y126" s="187">
        <f t="shared" si="39"/>
        <v>0</v>
      </c>
      <c r="Z126" s="187">
        <f t="shared" si="40"/>
        <v>0</v>
      </c>
      <c r="AA126" s="187">
        <f t="shared" si="41"/>
        <v>0</v>
      </c>
      <c r="AB126" s="187">
        <f t="shared" si="42"/>
        <v>3</v>
      </c>
      <c r="AC126" s="187">
        <f t="shared" si="43"/>
        <v>0</v>
      </c>
      <c r="AD126" s="187">
        <f t="shared" si="44"/>
        <v>0</v>
      </c>
      <c r="AE126" s="187">
        <f t="shared" si="45"/>
        <v>0</v>
      </c>
      <c r="AF126" s="187">
        <f t="shared" si="46"/>
        <v>0</v>
      </c>
      <c r="AG126" s="191">
        <f t="shared" si="34"/>
        <v>0</v>
      </c>
    </row>
    <row r="127" spans="1:33" ht="26.25" thickBot="1">
      <c r="A127" s="119">
        <v>70</v>
      </c>
      <c r="B127" s="231" t="s">
        <v>848</v>
      </c>
      <c r="C127" s="15" t="s">
        <v>432</v>
      </c>
      <c r="D127" s="181"/>
      <c r="E127" s="159"/>
      <c r="F127" s="160"/>
      <c r="G127" s="160"/>
      <c r="H127" s="161">
        <v>1</v>
      </c>
      <c r="I127" s="13">
        <f t="shared" si="33"/>
        <v>0</v>
      </c>
      <c r="J127" s="50" t="s">
        <v>34</v>
      </c>
      <c r="K127" s="49" t="s">
        <v>420</v>
      </c>
      <c r="L127" s="72"/>
      <c r="M127" s="72"/>
      <c r="N127" s="72"/>
      <c r="O127" s="72"/>
      <c r="P127" s="50"/>
      <c r="Q127" s="50"/>
      <c r="R127" s="10"/>
      <c r="S127" s="10"/>
      <c r="T127" s="59">
        <f t="shared" si="32"/>
        <v>70</v>
      </c>
      <c r="U127" s="186">
        <f t="shared" si="35"/>
        <v>0</v>
      </c>
      <c r="V127" s="187">
        <f t="shared" si="36"/>
        <v>0</v>
      </c>
      <c r="W127" s="187">
        <f t="shared" si="37"/>
        <v>0</v>
      </c>
      <c r="X127" s="187">
        <f t="shared" si="38"/>
        <v>0</v>
      </c>
      <c r="Y127" s="187">
        <f t="shared" si="39"/>
        <v>0</v>
      </c>
      <c r="Z127" s="187">
        <f t="shared" si="40"/>
        <v>0</v>
      </c>
      <c r="AA127" s="187">
        <f t="shared" si="41"/>
        <v>0</v>
      </c>
      <c r="AB127" s="187">
        <f t="shared" si="42"/>
        <v>0</v>
      </c>
      <c r="AC127" s="187">
        <f t="shared" si="43"/>
        <v>0</v>
      </c>
      <c r="AD127" s="187">
        <f t="shared" si="44"/>
        <v>0</v>
      </c>
      <c r="AE127" s="187">
        <f t="shared" si="45"/>
        <v>0</v>
      </c>
      <c r="AF127" s="187">
        <f t="shared" si="46"/>
        <v>0</v>
      </c>
      <c r="AG127" s="191">
        <f t="shared" si="34"/>
        <v>0</v>
      </c>
    </row>
    <row r="128" spans="1:33" ht="39" thickBot="1">
      <c r="A128" s="14">
        <v>71</v>
      </c>
      <c r="B128" s="231" t="s">
        <v>849</v>
      </c>
      <c r="C128" s="15" t="s">
        <v>432</v>
      </c>
      <c r="D128" s="181"/>
      <c r="E128" s="159"/>
      <c r="F128" s="160"/>
      <c r="G128" s="160"/>
      <c r="H128" s="161">
        <v>1</v>
      </c>
      <c r="I128" s="13">
        <f t="shared" si="33"/>
        <v>0</v>
      </c>
      <c r="J128" s="50" t="s">
        <v>32</v>
      </c>
      <c r="K128" s="49" t="s">
        <v>420</v>
      </c>
      <c r="L128" s="72"/>
      <c r="M128" s="72"/>
      <c r="N128" s="72"/>
      <c r="O128" s="72"/>
      <c r="P128" s="50"/>
      <c r="Q128" s="50"/>
      <c r="R128" s="10"/>
      <c r="S128" s="10"/>
      <c r="T128" s="59">
        <f t="shared" si="32"/>
        <v>71</v>
      </c>
      <c r="U128" s="186">
        <f t="shared" si="35"/>
        <v>0</v>
      </c>
      <c r="V128" s="187">
        <f t="shared" si="36"/>
        <v>0</v>
      </c>
      <c r="W128" s="187">
        <f t="shared" si="37"/>
        <v>0</v>
      </c>
      <c r="X128" s="187">
        <f t="shared" si="38"/>
        <v>0</v>
      </c>
      <c r="Y128" s="187">
        <f t="shared" si="39"/>
        <v>0</v>
      </c>
      <c r="Z128" s="187">
        <f t="shared" si="40"/>
        <v>0</v>
      </c>
      <c r="AA128" s="187">
        <f t="shared" si="41"/>
        <v>0</v>
      </c>
      <c r="AB128" s="187">
        <f t="shared" si="42"/>
        <v>0</v>
      </c>
      <c r="AC128" s="187">
        <f t="shared" si="43"/>
        <v>0</v>
      </c>
      <c r="AD128" s="187">
        <f t="shared" si="44"/>
        <v>0</v>
      </c>
      <c r="AE128" s="187">
        <f t="shared" si="45"/>
        <v>0</v>
      </c>
      <c r="AF128" s="187">
        <f t="shared" si="46"/>
        <v>0</v>
      </c>
      <c r="AG128" s="191">
        <f t="shared" si="34"/>
        <v>0</v>
      </c>
    </row>
    <row r="129" spans="1:33" ht="26.25" thickBot="1">
      <c r="A129" s="14">
        <v>72</v>
      </c>
      <c r="B129" s="232" t="s">
        <v>850</v>
      </c>
      <c r="C129" s="15" t="s">
        <v>432</v>
      </c>
      <c r="D129" s="181"/>
      <c r="E129" s="159">
        <v>1</v>
      </c>
      <c r="F129" s="160"/>
      <c r="G129" s="160"/>
      <c r="H129" s="161"/>
      <c r="I129" s="13">
        <f t="shared" si="33"/>
        <v>3</v>
      </c>
      <c r="J129" s="50" t="s">
        <v>34</v>
      </c>
      <c r="K129" s="49" t="s">
        <v>420</v>
      </c>
      <c r="L129" s="72"/>
      <c r="M129" s="72"/>
      <c r="N129" s="72"/>
      <c r="O129" s="72"/>
      <c r="P129" s="50"/>
      <c r="Q129" s="50"/>
      <c r="R129" s="10"/>
      <c r="S129" s="10"/>
      <c r="T129" s="59">
        <f t="shared" si="32"/>
        <v>72</v>
      </c>
      <c r="U129" s="186">
        <f t="shared" si="35"/>
        <v>3</v>
      </c>
      <c r="V129" s="187">
        <f t="shared" si="36"/>
        <v>0</v>
      </c>
      <c r="W129" s="187">
        <f t="shared" si="37"/>
        <v>0</v>
      </c>
      <c r="X129" s="187">
        <f t="shared" si="38"/>
        <v>0</v>
      </c>
      <c r="Y129" s="187">
        <f t="shared" si="39"/>
        <v>0</v>
      </c>
      <c r="Z129" s="187">
        <f t="shared" si="40"/>
        <v>0</v>
      </c>
      <c r="AA129" s="187">
        <f t="shared" si="41"/>
        <v>0</v>
      </c>
      <c r="AB129" s="187">
        <f t="shared" si="42"/>
        <v>0</v>
      </c>
      <c r="AC129" s="187">
        <f t="shared" si="43"/>
        <v>0</v>
      </c>
      <c r="AD129" s="187">
        <f t="shared" si="44"/>
        <v>0</v>
      </c>
      <c r="AE129" s="187">
        <f t="shared" si="45"/>
        <v>0</v>
      </c>
      <c r="AF129" s="187">
        <f t="shared" si="46"/>
        <v>0</v>
      </c>
      <c r="AG129" s="191">
        <f t="shared" si="34"/>
        <v>0</v>
      </c>
    </row>
    <row r="130" spans="1:33" ht="26.25" thickBot="1">
      <c r="A130" s="14">
        <v>73</v>
      </c>
      <c r="B130" s="231" t="s">
        <v>851</v>
      </c>
      <c r="C130" s="15" t="s">
        <v>432</v>
      </c>
      <c r="D130" s="181"/>
      <c r="E130" s="159">
        <v>1</v>
      </c>
      <c r="F130" s="160"/>
      <c r="G130" s="160"/>
      <c r="H130" s="161"/>
      <c r="I130" s="13">
        <f t="shared" si="33"/>
        <v>3</v>
      </c>
      <c r="J130" s="50" t="s">
        <v>32</v>
      </c>
      <c r="K130" s="49" t="s">
        <v>309</v>
      </c>
      <c r="L130" s="72"/>
      <c r="M130" s="72"/>
      <c r="N130" s="72"/>
      <c r="O130" s="72"/>
      <c r="P130" s="50"/>
      <c r="Q130" s="50"/>
      <c r="R130" s="10"/>
      <c r="S130" s="10"/>
      <c r="T130" s="59">
        <f t="shared" si="32"/>
        <v>73</v>
      </c>
      <c r="U130" s="186">
        <f t="shared" si="35"/>
        <v>0</v>
      </c>
      <c r="V130" s="187">
        <f t="shared" si="36"/>
        <v>0</v>
      </c>
      <c r="W130" s="187">
        <f t="shared" si="37"/>
        <v>0</v>
      </c>
      <c r="X130" s="187">
        <f t="shared" si="38"/>
        <v>0</v>
      </c>
      <c r="Y130" s="187">
        <f t="shared" si="39"/>
        <v>0</v>
      </c>
      <c r="Z130" s="187">
        <f t="shared" si="40"/>
        <v>0</v>
      </c>
      <c r="AA130" s="187">
        <f t="shared" si="41"/>
        <v>0</v>
      </c>
      <c r="AB130" s="187">
        <f t="shared" si="42"/>
        <v>3</v>
      </c>
      <c r="AC130" s="187">
        <f t="shared" si="43"/>
        <v>0</v>
      </c>
      <c r="AD130" s="187">
        <f t="shared" si="44"/>
        <v>0</v>
      </c>
      <c r="AE130" s="187">
        <f t="shared" si="45"/>
        <v>0</v>
      </c>
      <c r="AF130" s="187">
        <f t="shared" si="46"/>
        <v>0</v>
      </c>
      <c r="AG130" s="191">
        <f t="shared" si="34"/>
        <v>0</v>
      </c>
    </row>
    <row r="131" spans="1:33" ht="26.25" thickBot="1">
      <c r="A131" s="14">
        <v>74</v>
      </c>
      <c r="B131" s="70" t="s">
        <v>12</v>
      </c>
      <c r="C131" s="15" t="s">
        <v>432</v>
      </c>
      <c r="D131" s="181"/>
      <c r="E131" s="159">
        <v>1</v>
      </c>
      <c r="F131" s="160"/>
      <c r="G131" s="160"/>
      <c r="H131" s="161"/>
      <c r="I131" s="13">
        <f t="shared" si="33"/>
        <v>3</v>
      </c>
      <c r="J131" s="50" t="s">
        <v>45</v>
      </c>
      <c r="K131" s="49" t="s">
        <v>384</v>
      </c>
      <c r="L131" s="72"/>
      <c r="M131" s="72"/>
      <c r="N131" s="72"/>
      <c r="O131" s="72"/>
      <c r="P131" s="50"/>
      <c r="Q131" s="50"/>
      <c r="R131" s="10"/>
      <c r="S131" s="10"/>
      <c r="T131" s="59">
        <f t="shared" si="32"/>
        <v>74</v>
      </c>
      <c r="U131" s="186">
        <f t="shared" si="35"/>
        <v>0</v>
      </c>
      <c r="V131" s="187">
        <f t="shared" si="36"/>
        <v>0</v>
      </c>
      <c r="W131" s="187">
        <f t="shared" si="37"/>
        <v>0</v>
      </c>
      <c r="X131" s="187">
        <f t="shared" si="38"/>
        <v>0</v>
      </c>
      <c r="Y131" s="187">
        <f t="shared" si="39"/>
        <v>0</v>
      </c>
      <c r="Z131" s="187">
        <f t="shared" si="40"/>
        <v>0</v>
      </c>
      <c r="AA131" s="187">
        <f t="shared" si="41"/>
        <v>0</v>
      </c>
      <c r="AB131" s="187">
        <f t="shared" si="42"/>
        <v>0</v>
      </c>
      <c r="AC131" s="187">
        <f t="shared" si="43"/>
        <v>3</v>
      </c>
      <c r="AD131" s="187">
        <f t="shared" si="44"/>
        <v>0</v>
      </c>
      <c r="AE131" s="187">
        <f t="shared" si="45"/>
        <v>0</v>
      </c>
      <c r="AF131" s="187">
        <f t="shared" si="46"/>
        <v>0</v>
      </c>
      <c r="AG131" s="191">
        <f t="shared" si="34"/>
        <v>0</v>
      </c>
    </row>
    <row r="132" spans="1:33" ht="39" thickBot="1">
      <c r="A132" s="119">
        <v>75</v>
      </c>
      <c r="B132" s="70" t="s">
        <v>488</v>
      </c>
      <c r="C132" s="15" t="s">
        <v>432</v>
      </c>
      <c r="D132" s="181"/>
      <c r="E132" s="159">
        <v>1</v>
      </c>
      <c r="F132" s="160"/>
      <c r="G132" s="160"/>
      <c r="H132" s="161"/>
      <c r="I132" s="13">
        <f t="shared" si="33"/>
        <v>3</v>
      </c>
      <c r="J132" s="50" t="s">
        <v>47</v>
      </c>
      <c r="K132" s="49" t="s">
        <v>327</v>
      </c>
      <c r="L132" s="49" t="s">
        <v>345</v>
      </c>
      <c r="M132" s="72"/>
      <c r="N132" s="72"/>
      <c r="O132" s="72"/>
      <c r="P132" s="50"/>
      <c r="Q132" s="50"/>
      <c r="R132" s="10"/>
      <c r="S132" s="10"/>
      <c r="T132" s="59">
        <f t="shared" si="32"/>
        <v>75</v>
      </c>
      <c r="U132" s="186">
        <f t="shared" si="35"/>
        <v>0</v>
      </c>
      <c r="V132" s="187">
        <f t="shared" si="36"/>
        <v>0</v>
      </c>
      <c r="W132" s="187">
        <f t="shared" si="37"/>
        <v>0</v>
      </c>
      <c r="X132" s="187">
        <f t="shared" si="38"/>
        <v>3</v>
      </c>
      <c r="Y132" s="187">
        <f t="shared" si="39"/>
        <v>0</v>
      </c>
      <c r="Z132" s="187">
        <f t="shared" si="40"/>
        <v>0</v>
      </c>
      <c r="AA132" s="187">
        <f t="shared" si="41"/>
        <v>0</v>
      </c>
      <c r="AB132" s="187">
        <f t="shared" si="42"/>
        <v>0</v>
      </c>
      <c r="AC132" s="187">
        <f t="shared" si="43"/>
        <v>0</v>
      </c>
      <c r="AD132" s="187">
        <f t="shared" si="44"/>
        <v>0</v>
      </c>
      <c r="AE132" s="187">
        <f t="shared" si="45"/>
        <v>0</v>
      </c>
      <c r="AF132" s="187">
        <f t="shared" si="46"/>
        <v>0</v>
      </c>
      <c r="AG132" s="191">
        <f t="shared" si="34"/>
        <v>0</v>
      </c>
    </row>
    <row r="133" spans="1:33" ht="13.5" thickBot="1">
      <c r="A133" s="17"/>
      <c r="B133" s="357" t="s">
        <v>318</v>
      </c>
      <c r="C133" s="358"/>
      <c r="D133" s="358"/>
      <c r="E133" s="358"/>
      <c r="F133" s="358"/>
      <c r="G133" s="358"/>
      <c r="H133" s="358"/>
      <c r="I133" s="358"/>
      <c r="J133" s="358"/>
      <c r="K133" s="358"/>
      <c r="L133" s="358"/>
      <c r="M133" s="358"/>
      <c r="N133" s="358"/>
      <c r="O133" s="358"/>
      <c r="P133" s="358"/>
      <c r="Q133" s="359"/>
      <c r="R133" s="10"/>
      <c r="S133" s="10"/>
      <c r="T133" s="59"/>
      <c r="U133" s="186">
        <f t="shared" si="35"/>
        <v>0</v>
      </c>
      <c r="V133" s="187">
        <f t="shared" si="36"/>
        <v>0</v>
      </c>
      <c r="W133" s="187">
        <f t="shared" si="37"/>
        <v>0</v>
      </c>
      <c r="X133" s="187">
        <f t="shared" si="38"/>
        <v>0</v>
      </c>
      <c r="Y133" s="187">
        <f t="shared" si="39"/>
        <v>0</v>
      </c>
      <c r="Z133" s="187">
        <f t="shared" si="40"/>
        <v>0</v>
      </c>
      <c r="AA133" s="187">
        <f t="shared" si="41"/>
        <v>0</v>
      </c>
      <c r="AB133" s="187">
        <f t="shared" si="42"/>
        <v>0</v>
      </c>
      <c r="AC133" s="187">
        <f t="shared" si="43"/>
        <v>0</v>
      </c>
      <c r="AD133" s="187">
        <f t="shared" si="44"/>
        <v>0</v>
      </c>
      <c r="AE133" s="187">
        <f t="shared" si="45"/>
        <v>0</v>
      </c>
      <c r="AF133" s="187">
        <f t="shared" si="46"/>
        <v>0</v>
      </c>
      <c r="AG133" s="191"/>
    </row>
    <row r="134" spans="1:33" ht="26.25" thickBot="1">
      <c r="A134" s="14">
        <v>76</v>
      </c>
      <c r="B134" s="232" t="s">
        <v>852</v>
      </c>
      <c r="C134" s="15" t="s">
        <v>205</v>
      </c>
      <c r="D134" s="181"/>
      <c r="E134" s="159">
        <v>1</v>
      </c>
      <c r="F134" s="160"/>
      <c r="G134" s="160"/>
      <c r="H134" s="161"/>
      <c r="I134" s="13">
        <f aca="true" t="shared" si="47" ref="I134:I154">E134*3+F134*2+G134+H134*0</f>
        <v>3</v>
      </c>
      <c r="J134" s="50" t="s">
        <v>47</v>
      </c>
      <c r="K134" s="49" t="s">
        <v>37</v>
      </c>
      <c r="L134" s="49" t="s">
        <v>346</v>
      </c>
      <c r="M134" s="72"/>
      <c r="N134" s="72"/>
      <c r="O134" s="50"/>
      <c r="P134" s="50"/>
      <c r="Q134" s="50"/>
      <c r="R134" s="10"/>
      <c r="S134" s="10"/>
      <c r="T134" s="59">
        <f t="shared" si="32"/>
        <v>76</v>
      </c>
      <c r="U134" s="186">
        <f t="shared" si="35"/>
        <v>0</v>
      </c>
      <c r="V134" s="187">
        <f t="shared" si="36"/>
        <v>0</v>
      </c>
      <c r="W134" s="187">
        <f t="shared" si="37"/>
        <v>0</v>
      </c>
      <c r="X134" s="187">
        <f t="shared" si="38"/>
        <v>3</v>
      </c>
      <c r="Y134" s="187">
        <f t="shared" si="39"/>
        <v>0</v>
      </c>
      <c r="Z134" s="187">
        <f t="shared" si="40"/>
        <v>0</v>
      </c>
      <c r="AA134" s="187">
        <f t="shared" si="41"/>
        <v>0</v>
      </c>
      <c r="AB134" s="187">
        <f t="shared" si="42"/>
        <v>0</v>
      </c>
      <c r="AC134" s="187">
        <f t="shared" si="43"/>
        <v>0</v>
      </c>
      <c r="AD134" s="187">
        <f t="shared" si="44"/>
        <v>0</v>
      </c>
      <c r="AE134" s="187">
        <f t="shared" si="45"/>
        <v>0</v>
      </c>
      <c r="AF134" s="187">
        <f t="shared" si="46"/>
        <v>0</v>
      </c>
      <c r="AG134" s="191">
        <f t="shared" si="34"/>
        <v>0</v>
      </c>
    </row>
    <row r="135" spans="1:33" ht="39" thickBot="1">
      <c r="A135" s="14">
        <v>77</v>
      </c>
      <c r="B135" s="231" t="s">
        <v>853</v>
      </c>
      <c r="C135" s="15" t="s">
        <v>206</v>
      </c>
      <c r="D135" s="181"/>
      <c r="E135" s="159">
        <v>1</v>
      </c>
      <c r="F135" s="160"/>
      <c r="G135" s="160"/>
      <c r="H135" s="161"/>
      <c r="I135" s="13">
        <f t="shared" si="47"/>
        <v>3</v>
      </c>
      <c r="J135" s="50" t="s">
        <v>47</v>
      </c>
      <c r="K135" s="49" t="s">
        <v>315</v>
      </c>
      <c r="L135" s="49" t="s">
        <v>312</v>
      </c>
      <c r="M135" s="72"/>
      <c r="N135" s="72"/>
      <c r="O135" s="50"/>
      <c r="P135" s="50"/>
      <c r="Q135" s="50"/>
      <c r="R135" s="10"/>
      <c r="S135" s="10"/>
      <c r="T135" s="59">
        <f t="shared" si="32"/>
        <v>77</v>
      </c>
      <c r="U135" s="186">
        <f t="shared" si="35"/>
        <v>0</v>
      </c>
      <c r="V135" s="187">
        <f t="shared" si="36"/>
        <v>0</v>
      </c>
      <c r="W135" s="187">
        <f t="shared" si="37"/>
        <v>0</v>
      </c>
      <c r="X135" s="187">
        <f t="shared" si="38"/>
        <v>3</v>
      </c>
      <c r="Y135" s="187">
        <f t="shared" si="39"/>
        <v>0</v>
      </c>
      <c r="Z135" s="187">
        <f t="shared" si="40"/>
        <v>0</v>
      </c>
      <c r="AA135" s="187">
        <f t="shared" si="41"/>
        <v>0</v>
      </c>
      <c r="AB135" s="187">
        <f t="shared" si="42"/>
        <v>0</v>
      </c>
      <c r="AC135" s="187">
        <f t="shared" si="43"/>
        <v>0</v>
      </c>
      <c r="AD135" s="187">
        <f t="shared" si="44"/>
        <v>0</v>
      </c>
      <c r="AE135" s="187">
        <f t="shared" si="45"/>
        <v>0</v>
      </c>
      <c r="AF135" s="187">
        <f t="shared" si="46"/>
        <v>0</v>
      </c>
      <c r="AG135" s="191">
        <f t="shared" si="34"/>
        <v>0</v>
      </c>
    </row>
    <row r="136" spans="1:33" ht="26.25" thickBot="1">
      <c r="A136" s="14">
        <v>78</v>
      </c>
      <c r="B136" s="231" t="s">
        <v>854</v>
      </c>
      <c r="C136" s="15" t="s">
        <v>207</v>
      </c>
      <c r="D136" s="181"/>
      <c r="E136" s="159"/>
      <c r="F136" s="160">
        <v>1</v>
      </c>
      <c r="G136" s="160"/>
      <c r="H136" s="161"/>
      <c r="I136" s="13">
        <f t="shared" si="47"/>
        <v>2</v>
      </c>
      <c r="J136" s="50" t="s">
        <v>33</v>
      </c>
      <c r="K136" s="49" t="s">
        <v>328</v>
      </c>
      <c r="L136" s="49" t="s">
        <v>309</v>
      </c>
      <c r="M136" s="49" t="s">
        <v>345</v>
      </c>
      <c r="N136" s="72"/>
      <c r="O136" s="50"/>
      <c r="P136" s="50"/>
      <c r="Q136" s="50"/>
      <c r="R136" s="10"/>
      <c r="S136" s="10"/>
      <c r="T136" s="59">
        <f t="shared" si="32"/>
        <v>78</v>
      </c>
      <c r="U136" s="186">
        <f t="shared" si="35"/>
        <v>0</v>
      </c>
      <c r="V136" s="187">
        <f t="shared" si="36"/>
        <v>0</v>
      </c>
      <c r="W136" s="187">
        <f t="shared" si="37"/>
        <v>0</v>
      </c>
      <c r="X136" s="187">
        <f t="shared" si="38"/>
        <v>0</v>
      </c>
      <c r="Y136" s="187">
        <f t="shared" si="39"/>
        <v>0</v>
      </c>
      <c r="Z136" s="187">
        <f t="shared" si="40"/>
        <v>0</v>
      </c>
      <c r="AA136" s="187">
        <f t="shared" si="41"/>
        <v>2</v>
      </c>
      <c r="AB136" s="187">
        <f t="shared" si="42"/>
        <v>0</v>
      </c>
      <c r="AC136" s="187">
        <f t="shared" si="43"/>
        <v>0</v>
      </c>
      <c r="AD136" s="187">
        <f t="shared" si="44"/>
        <v>0</v>
      </c>
      <c r="AE136" s="187">
        <f t="shared" si="45"/>
        <v>0</v>
      </c>
      <c r="AF136" s="187">
        <f t="shared" si="46"/>
        <v>0</v>
      </c>
      <c r="AG136" s="191">
        <f t="shared" si="34"/>
        <v>0</v>
      </c>
    </row>
    <row r="137" spans="1:33" ht="26.25" thickBot="1">
      <c r="A137" s="14">
        <v>79</v>
      </c>
      <c r="B137" s="231" t="s">
        <v>855</v>
      </c>
      <c r="C137" s="15" t="s">
        <v>208</v>
      </c>
      <c r="D137" s="181"/>
      <c r="E137" s="159">
        <v>1</v>
      </c>
      <c r="F137" s="160"/>
      <c r="G137" s="160"/>
      <c r="H137" s="161"/>
      <c r="I137" s="13">
        <f t="shared" si="47"/>
        <v>3</v>
      </c>
      <c r="J137" s="50" t="s">
        <v>47</v>
      </c>
      <c r="K137" s="49" t="s">
        <v>37</v>
      </c>
      <c r="L137" s="49" t="s">
        <v>346</v>
      </c>
      <c r="M137" s="72"/>
      <c r="N137" s="72"/>
      <c r="O137" s="50"/>
      <c r="P137" s="50"/>
      <c r="Q137" s="50"/>
      <c r="R137" s="10"/>
      <c r="S137" s="10"/>
      <c r="T137" s="59">
        <f aca="true" t="shared" si="48" ref="T137:T200">A137</f>
        <v>79</v>
      </c>
      <c r="U137" s="186">
        <f t="shared" si="35"/>
        <v>0</v>
      </c>
      <c r="V137" s="187">
        <f t="shared" si="36"/>
        <v>0</v>
      </c>
      <c r="W137" s="187">
        <f t="shared" si="37"/>
        <v>0</v>
      </c>
      <c r="X137" s="187">
        <f t="shared" si="38"/>
        <v>3</v>
      </c>
      <c r="Y137" s="187">
        <f t="shared" si="39"/>
        <v>0</v>
      </c>
      <c r="Z137" s="187">
        <f t="shared" si="40"/>
        <v>0</v>
      </c>
      <c r="AA137" s="187">
        <f t="shared" si="41"/>
        <v>0</v>
      </c>
      <c r="AB137" s="187">
        <f t="shared" si="42"/>
        <v>0</v>
      </c>
      <c r="AC137" s="187">
        <f t="shared" si="43"/>
        <v>0</v>
      </c>
      <c r="AD137" s="187">
        <f t="shared" si="44"/>
        <v>0</v>
      </c>
      <c r="AE137" s="187">
        <f t="shared" si="45"/>
        <v>0</v>
      </c>
      <c r="AF137" s="187">
        <f t="shared" si="46"/>
        <v>0</v>
      </c>
      <c r="AG137" s="191">
        <f t="shared" si="34"/>
        <v>0</v>
      </c>
    </row>
    <row r="138" spans="1:33" ht="26.25" thickBot="1">
      <c r="A138" s="119">
        <v>80</v>
      </c>
      <c r="B138" s="231" t="s">
        <v>856</v>
      </c>
      <c r="C138" s="15" t="s">
        <v>209</v>
      </c>
      <c r="D138" s="181"/>
      <c r="E138" s="159"/>
      <c r="F138" s="160"/>
      <c r="G138" s="160">
        <v>1</v>
      </c>
      <c r="H138" s="161"/>
      <c r="I138" s="13">
        <f t="shared" si="47"/>
        <v>1</v>
      </c>
      <c r="J138" s="50" t="s">
        <v>43</v>
      </c>
      <c r="K138" s="49" t="s">
        <v>309</v>
      </c>
      <c r="L138" s="49" t="s">
        <v>37</v>
      </c>
      <c r="M138" s="49" t="s">
        <v>346</v>
      </c>
      <c r="N138" s="72"/>
      <c r="O138" s="50"/>
      <c r="P138" s="50"/>
      <c r="Q138" s="50"/>
      <c r="R138" s="10"/>
      <c r="S138" s="10"/>
      <c r="T138" s="59">
        <f t="shared" si="48"/>
        <v>80</v>
      </c>
      <c r="U138" s="186">
        <f t="shared" si="35"/>
        <v>0</v>
      </c>
      <c r="V138" s="187">
        <f t="shared" si="36"/>
        <v>0</v>
      </c>
      <c r="W138" s="187">
        <f t="shared" si="37"/>
        <v>0</v>
      </c>
      <c r="X138" s="187">
        <f t="shared" si="38"/>
        <v>0</v>
      </c>
      <c r="Y138" s="187">
        <f t="shared" si="39"/>
        <v>0</v>
      </c>
      <c r="Z138" s="187">
        <f t="shared" si="40"/>
        <v>1</v>
      </c>
      <c r="AA138" s="187">
        <f t="shared" si="41"/>
        <v>0</v>
      </c>
      <c r="AB138" s="187">
        <f t="shared" si="42"/>
        <v>0</v>
      </c>
      <c r="AC138" s="187">
        <f t="shared" si="43"/>
        <v>0</v>
      </c>
      <c r="AD138" s="187">
        <f t="shared" si="44"/>
        <v>0</v>
      </c>
      <c r="AE138" s="187">
        <f t="shared" si="45"/>
        <v>0</v>
      </c>
      <c r="AF138" s="187">
        <f t="shared" si="46"/>
        <v>0</v>
      </c>
      <c r="AG138" s="191">
        <f t="shared" si="34"/>
        <v>0</v>
      </c>
    </row>
    <row r="139" spans="1:33" ht="26.25" thickBot="1">
      <c r="A139" s="14">
        <v>81</v>
      </c>
      <c r="B139" s="231" t="s">
        <v>857</v>
      </c>
      <c r="C139" s="15" t="s">
        <v>210</v>
      </c>
      <c r="D139" s="181"/>
      <c r="E139" s="159"/>
      <c r="F139" s="160">
        <v>1</v>
      </c>
      <c r="G139" s="160"/>
      <c r="H139" s="161"/>
      <c r="I139" s="13">
        <f t="shared" si="47"/>
        <v>2</v>
      </c>
      <c r="J139" s="50" t="s">
        <v>47</v>
      </c>
      <c r="K139" s="49" t="s">
        <v>348</v>
      </c>
      <c r="L139" s="49" t="s">
        <v>42</v>
      </c>
      <c r="M139" s="72"/>
      <c r="N139" s="72"/>
      <c r="O139" s="50"/>
      <c r="P139" s="50"/>
      <c r="Q139" s="50"/>
      <c r="R139" s="10"/>
      <c r="S139" s="10"/>
      <c r="T139" s="59">
        <f t="shared" si="48"/>
        <v>81</v>
      </c>
      <c r="U139" s="186">
        <f t="shared" si="35"/>
        <v>0</v>
      </c>
      <c r="V139" s="187">
        <f t="shared" si="36"/>
        <v>0</v>
      </c>
      <c r="W139" s="187">
        <f t="shared" si="37"/>
        <v>0</v>
      </c>
      <c r="X139" s="187">
        <f t="shared" si="38"/>
        <v>2</v>
      </c>
      <c r="Y139" s="187">
        <f t="shared" si="39"/>
        <v>0</v>
      </c>
      <c r="Z139" s="187">
        <f t="shared" si="40"/>
        <v>0</v>
      </c>
      <c r="AA139" s="187">
        <f t="shared" si="41"/>
        <v>0</v>
      </c>
      <c r="AB139" s="187">
        <f t="shared" si="42"/>
        <v>0</v>
      </c>
      <c r="AC139" s="187">
        <f t="shared" si="43"/>
        <v>0</v>
      </c>
      <c r="AD139" s="187">
        <f t="shared" si="44"/>
        <v>0</v>
      </c>
      <c r="AE139" s="187">
        <f t="shared" si="45"/>
        <v>0</v>
      </c>
      <c r="AF139" s="187">
        <f t="shared" si="46"/>
        <v>0</v>
      </c>
      <c r="AG139" s="191">
        <f t="shared" si="34"/>
        <v>0</v>
      </c>
    </row>
    <row r="140" spans="1:33" ht="26.25" thickBot="1">
      <c r="A140" s="14">
        <v>82</v>
      </c>
      <c r="B140" s="231" t="s">
        <v>858</v>
      </c>
      <c r="C140" s="15" t="s">
        <v>211</v>
      </c>
      <c r="D140" s="181"/>
      <c r="E140" s="159"/>
      <c r="F140" s="160">
        <v>1</v>
      </c>
      <c r="G140" s="160"/>
      <c r="H140" s="161"/>
      <c r="I140" s="13">
        <f t="shared" si="47"/>
        <v>2</v>
      </c>
      <c r="J140" s="50" t="s">
        <v>47</v>
      </c>
      <c r="K140" s="49" t="s">
        <v>46</v>
      </c>
      <c r="L140" s="72"/>
      <c r="M140" s="72"/>
      <c r="N140" s="72"/>
      <c r="O140" s="50"/>
      <c r="P140" s="50"/>
      <c r="Q140" s="50"/>
      <c r="R140" s="10"/>
      <c r="S140" s="10"/>
      <c r="T140" s="59">
        <f t="shared" si="48"/>
        <v>82</v>
      </c>
      <c r="U140" s="186">
        <f t="shared" si="35"/>
        <v>0</v>
      </c>
      <c r="V140" s="187">
        <f t="shared" si="36"/>
        <v>0</v>
      </c>
      <c r="W140" s="187">
        <f t="shared" si="37"/>
        <v>0</v>
      </c>
      <c r="X140" s="187">
        <f t="shared" si="38"/>
        <v>2</v>
      </c>
      <c r="Y140" s="187">
        <f t="shared" si="39"/>
        <v>0</v>
      </c>
      <c r="Z140" s="187">
        <f t="shared" si="40"/>
        <v>0</v>
      </c>
      <c r="AA140" s="187">
        <f t="shared" si="41"/>
        <v>0</v>
      </c>
      <c r="AB140" s="187">
        <f t="shared" si="42"/>
        <v>0</v>
      </c>
      <c r="AC140" s="187">
        <f t="shared" si="43"/>
        <v>0</v>
      </c>
      <c r="AD140" s="187">
        <f t="shared" si="44"/>
        <v>0</v>
      </c>
      <c r="AE140" s="187">
        <f t="shared" si="45"/>
        <v>0</v>
      </c>
      <c r="AF140" s="187">
        <f t="shared" si="46"/>
        <v>0</v>
      </c>
      <c r="AG140" s="191">
        <f t="shared" si="34"/>
        <v>0</v>
      </c>
    </row>
    <row r="141" spans="1:33" ht="26.25" thickBot="1">
      <c r="A141" s="14">
        <v>83</v>
      </c>
      <c r="B141" s="231" t="s">
        <v>859</v>
      </c>
      <c r="C141" s="15" t="s">
        <v>212</v>
      </c>
      <c r="D141" s="181"/>
      <c r="E141" s="159">
        <v>1</v>
      </c>
      <c r="F141" s="160"/>
      <c r="G141" s="160"/>
      <c r="H141" s="161"/>
      <c r="I141" s="13">
        <f t="shared" si="47"/>
        <v>3</v>
      </c>
      <c r="J141" s="50" t="s">
        <v>47</v>
      </c>
      <c r="K141" s="49" t="s">
        <v>348</v>
      </c>
      <c r="L141" s="49" t="s">
        <v>42</v>
      </c>
      <c r="M141" s="72"/>
      <c r="N141" s="72"/>
      <c r="O141" s="50"/>
      <c r="P141" s="50"/>
      <c r="Q141" s="50"/>
      <c r="R141" s="10"/>
      <c r="S141" s="10"/>
      <c r="T141" s="59">
        <f t="shared" si="48"/>
        <v>83</v>
      </c>
      <c r="U141" s="186">
        <f t="shared" si="35"/>
        <v>0</v>
      </c>
      <c r="V141" s="187">
        <f t="shared" si="36"/>
        <v>0</v>
      </c>
      <c r="W141" s="187">
        <f t="shared" si="37"/>
        <v>0</v>
      </c>
      <c r="X141" s="187">
        <f t="shared" si="38"/>
        <v>3</v>
      </c>
      <c r="Y141" s="187">
        <f t="shared" si="39"/>
        <v>0</v>
      </c>
      <c r="Z141" s="187">
        <f t="shared" si="40"/>
        <v>0</v>
      </c>
      <c r="AA141" s="187">
        <f t="shared" si="41"/>
        <v>0</v>
      </c>
      <c r="AB141" s="187">
        <f t="shared" si="42"/>
        <v>0</v>
      </c>
      <c r="AC141" s="187">
        <f t="shared" si="43"/>
        <v>0</v>
      </c>
      <c r="AD141" s="187">
        <f t="shared" si="44"/>
        <v>0</v>
      </c>
      <c r="AE141" s="187">
        <f t="shared" si="45"/>
        <v>0</v>
      </c>
      <c r="AF141" s="187">
        <f t="shared" si="46"/>
        <v>0</v>
      </c>
      <c r="AG141" s="191">
        <f t="shared" si="34"/>
        <v>0</v>
      </c>
    </row>
    <row r="142" spans="1:33" ht="26.25" thickBot="1">
      <c r="A142" s="14">
        <v>84</v>
      </c>
      <c r="B142" s="231" t="s">
        <v>860</v>
      </c>
      <c r="C142" s="15" t="s">
        <v>213</v>
      </c>
      <c r="D142" s="181"/>
      <c r="E142" s="159">
        <v>1</v>
      </c>
      <c r="F142" s="160"/>
      <c r="G142" s="160"/>
      <c r="H142" s="161"/>
      <c r="I142" s="13">
        <f t="shared" si="47"/>
        <v>3</v>
      </c>
      <c r="J142" s="50" t="s">
        <v>47</v>
      </c>
      <c r="K142" s="49" t="s">
        <v>348</v>
      </c>
      <c r="L142" s="49" t="s">
        <v>46</v>
      </c>
      <c r="M142" s="72"/>
      <c r="N142" s="72"/>
      <c r="O142" s="50"/>
      <c r="P142" s="50"/>
      <c r="Q142" s="50"/>
      <c r="R142" s="10"/>
      <c r="S142" s="10"/>
      <c r="T142" s="59">
        <f t="shared" si="48"/>
        <v>84</v>
      </c>
      <c r="U142" s="186">
        <f t="shared" si="35"/>
        <v>0</v>
      </c>
      <c r="V142" s="187">
        <f t="shared" si="36"/>
        <v>0</v>
      </c>
      <c r="W142" s="187">
        <f t="shared" si="37"/>
        <v>0</v>
      </c>
      <c r="X142" s="187">
        <f t="shared" si="38"/>
        <v>3</v>
      </c>
      <c r="Y142" s="187">
        <f t="shared" si="39"/>
        <v>0</v>
      </c>
      <c r="Z142" s="187">
        <f t="shared" si="40"/>
        <v>0</v>
      </c>
      <c r="AA142" s="187">
        <f t="shared" si="41"/>
        <v>0</v>
      </c>
      <c r="AB142" s="187">
        <f t="shared" si="42"/>
        <v>0</v>
      </c>
      <c r="AC142" s="187">
        <f t="shared" si="43"/>
        <v>0</v>
      </c>
      <c r="AD142" s="187">
        <f t="shared" si="44"/>
        <v>0</v>
      </c>
      <c r="AE142" s="187">
        <f t="shared" si="45"/>
        <v>0</v>
      </c>
      <c r="AF142" s="187">
        <f t="shared" si="46"/>
        <v>0</v>
      </c>
      <c r="AG142" s="191">
        <f t="shared" si="34"/>
        <v>0</v>
      </c>
    </row>
    <row r="143" spans="1:33" ht="26.25" thickBot="1">
      <c r="A143" s="14">
        <v>85</v>
      </c>
      <c r="B143" s="231" t="s">
        <v>861</v>
      </c>
      <c r="C143" s="15" t="s">
        <v>214</v>
      </c>
      <c r="D143" s="181"/>
      <c r="E143" s="159">
        <v>1</v>
      </c>
      <c r="F143" s="160"/>
      <c r="G143" s="160"/>
      <c r="H143" s="161"/>
      <c r="I143" s="13">
        <f t="shared" si="47"/>
        <v>3</v>
      </c>
      <c r="J143" s="50" t="s">
        <v>47</v>
      </c>
      <c r="K143" s="49" t="s">
        <v>46</v>
      </c>
      <c r="L143" s="72"/>
      <c r="M143" s="72"/>
      <c r="N143" s="72"/>
      <c r="O143" s="50"/>
      <c r="P143" s="50"/>
      <c r="Q143" s="50"/>
      <c r="R143" s="10"/>
      <c r="S143" s="10"/>
      <c r="T143" s="59">
        <f t="shared" si="48"/>
        <v>85</v>
      </c>
      <c r="U143" s="186">
        <f t="shared" si="35"/>
        <v>0</v>
      </c>
      <c r="V143" s="187">
        <f t="shared" si="36"/>
        <v>0</v>
      </c>
      <c r="W143" s="187">
        <f t="shared" si="37"/>
        <v>0</v>
      </c>
      <c r="X143" s="187">
        <f t="shared" si="38"/>
        <v>3</v>
      </c>
      <c r="Y143" s="187">
        <f t="shared" si="39"/>
        <v>0</v>
      </c>
      <c r="Z143" s="187">
        <f t="shared" si="40"/>
        <v>0</v>
      </c>
      <c r="AA143" s="187">
        <f t="shared" si="41"/>
        <v>0</v>
      </c>
      <c r="AB143" s="187">
        <f t="shared" si="42"/>
        <v>0</v>
      </c>
      <c r="AC143" s="187">
        <f t="shared" si="43"/>
        <v>0</v>
      </c>
      <c r="AD143" s="187">
        <f t="shared" si="44"/>
        <v>0</v>
      </c>
      <c r="AE143" s="187">
        <f t="shared" si="45"/>
        <v>0</v>
      </c>
      <c r="AF143" s="187">
        <f t="shared" si="46"/>
        <v>0</v>
      </c>
      <c r="AG143" s="191">
        <f t="shared" si="34"/>
        <v>0</v>
      </c>
    </row>
    <row r="144" spans="1:33" ht="26.25" thickBot="1">
      <c r="A144" s="14">
        <v>86</v>
      </c>
      <c r="B144" s="231" t="s">
        <v>862</v>
      </c>
      <c r="C144" s="15" t="s">
        <v>215</v>
      </c>
      <c r="D144" s="181"/>
      <c r="E144" s="159">
        <v>1</v>
      </c>
      <c r="F144" s="160"/>
      <c r="G144" s="160"/>
      <c r="H144" s="161"/>
      <c r="I144" s="13">
        <f t="shared" si="47"/>
        <v>3</v>
      </c>
      <c r="J144" s="50" t="s">
        <v>47</v>
      </c>
      <c r="K144" s="49" t="s">
        <v>42</v>
      </c>
      <c r="L144" s="72"/>
      <c r="M144" s="72"/>
      <c r="N144" s="72"/>
      <c r="O144" s="50"/>
      <c r="P144" s="50"/>
      <c r="Q144" s="50"/>
      <c r="R144" s="10"/>
      <c r="S144" s="10"/>
      <c r="T144" s="59">
        <f t="shared" si="48"/>
        <v>86</v>
      </c>
      <c r="U144" s="186">
        <f t="shared" si="35"/>
        <v>0</v>
      </c>
      <c r="V144" s="187">
        <f t="shared" si="36"/>
        <v>0</v>
      </c>
      <c r="W144" s="187">
        <f t="shared" si="37"/>
        <v>0</v>
      </c>
      <c r="X144" s="187">
        <f t="shared" si="38"/>
        <v>3</v>
      </c>
      <c r="Y144" s="187">
        <f t="shared" si="39"/>
        <v>0</v>
      </c>
      <c r="Z144" s="187">
        <f t="shared" si="40"/>
        <v>0</v>
      </c>
      <c r="AA144" s="187">
        <f t="shared" si="41"/>
        <v>0</v>
      </c>
      <c r="AB144" s="187">
        <f t="shared" si="42"/>
        <v>0</v>
      </c>
      <c r="AC144" s="187">
        <f t="shared" si="43"/>
        <v>0</v>
      </c>
      <c r="AD144" s="187">
        <f t="shared" si="44"/>
        <v>0</v>
      </c>
      <c r="AE144" s="187">
        <f t="shared" si="45"/>
        <v>0</v>
      </c>
      <c r="AF144" s="187">
        <f t="shared" si="46"/>
        <v>0</v>
      </c>
      <c r="AG144" s="191">
        <f t="shared" si="34"/>
        <v>0</v>
      </c>
    </row>
    <row r="145" spans="1:33" ht="26.25" thickBot="1">
      <c r="A145" s="14">
        <v>87</v>
      </c>
      <c r="B145" s="231" t="s">
        <v>863</v>
      </c>
      <c r="C145" s="15" t="s">
        <v>216</v>
      </c>
      <c r="D145" s="181"/>
      <c r="E145" s="159"/>
      <c r="F145" s="160"/>
      <c r="G145" s="160"/>
      <c r="H145" s="161">
        <v>1</v>
      </c>
      <c r="I145" s="13">
        <f t="shared" si="47"/>
        <v>0</v>
      </c>
      <c r="J145" s="50" t="s">
        <v>47</v>
      </c>
      <c r="K145" s="49" t="s">
        <v>42</v>
      </c>
      <c r="L145" s="72"/>
      <c r="M145" s="72"/>
      <c r="N145" s="72"/>
      <c r="O145" s="50"/>
      <c r="P145" s="50"/>
      <c r="Q145" s="50"/>
      <c r="R145" s="10"/>
      <c r="S145" s="10"/>
      <c r="T145" s="59">
        <f t="shared" si="48"/>
        <v>87</v>
      </c>
      <c r="U145" s="186">
        <f t="shared" si="35"/>
        <v>0</v>
      </c>
      <c r="V145" s="187">
        <f t="shared" si="36"/>
        <v>0</v>
      </c>
      <c r="W145" s="187">
        <f t="shared" si="37"/>
        <v>0</v>
      </c>
      <c r="X145" s="187">
        <f t="shared" si="38"/>
        <v>0</v>
      </c>
      <c r="Y145" s="187">
        <f t="shared" si="39"/>
        <v>0</v>
      </c>
      <c r="Z145" s="187">
        <f t="shared" si="40"/>
        <v>0</v>
      </c>
      <c r="AA145" s="187">
        <f t="shared" si="41"/>
        <v>0</v>
      </c>
      <c r="AB145" s="187">
        <f t="shared" si="42"/>
        <v>0</v>
      </c>
      <c r="AC145" s="187">
        <f t="shared" si="43"/>
        <v>0</v>
      </c>
      <c r="AD145" s="187">
        <f t="shared" si="44"/>
        <v>0</v>
      </c>
      <c r="AE145" s="187">
        <f t="shared" si="45"/>
        <v>0</v>
      </c>
      <c r="AF145" s="187">
        <f t="shared" si="46"/>
        <v>0</v>
      </c>
      <c r="AG145" s="191">
        <f t="shared" si="34"/>
        <v>0</v>
      </c>
    </row>
    <row r="146" spans="1:33" ht="39" thickBot="1">
      <c r="A146" s="14">
        <v>88</v>
      </c>
      <c r="B146" s="231" t="s">
        <v>864</v>
      </c>
      <c r="C146" s="15" t="s">
        <v>432</v>
      </c>
      <c r="D146" s="181"/>
      <c r="E146" s="159"/>
      <c r="F146" s="160"/>
      <c r="G146" s="160">
        <v>1</v>
      </c>
      <c r="H146" s="161"/>
      <c r="I146" s="13">
        <f t="shared" si="47"/>
        <v>1</v>
      </c>
      <c r="J146" s="50" t="s">
        <v>47</v>
      </c>
      <c r="K146" s="49" t="s">
        <v>37</v>
      </c>
      <c r="L146" s="72"/>
      <c r="M146" s="72"/>
      <c r="N146" s="72"/>
      <c r="O146" s="50"/>
      <c r="P146" s="50"/>
      <c r="Q146" s="50"/>
      <c r="R146" s="10"/>
      <c r="S146" s="10"/>
      <c r="T146" s="59">
        <f t="shared" si="48"/>
        <v>88</v>
      </c>
      <c r="U146" s="186">
        <f t="shared" si="35"/>
        <v>0</v>
      </c>
      <c r="V146" s="187">
        <f t="shared" si="36"/>
        <v>0</v>
      </c>
      <c r="W146" s="187">
        <f t="shared" si="37"/>
        <v>0</v>
      </c>
      <c r="X146" s="187">
        <f t="shared" si="38"/>
        <v>1</v>
      </c>
      <c r="Y146" s="187">
        <f t="shared" si="39"/>
        <v>0</v>
      </c>
      <c r="Z146" s="187">
        <f t="shared" si="40"/>
        <v>0</v>
      </c>
      <c r="AA146" s="187">
        <f t="shared" si="41"/>
        <v>0</v>
      </c>
      <c r="AB146" s="187">
        <f t="shared" si="42"/>
        <v>0</v>
      </c>
      <c r="AC146" s="187">
        <f t="shared" si="43"/>
        <v>0</v>
      </c>
      <c r="AD146" s="187">
        <f t="shared" si="44"/>
        <v>0</v>
      </c>
      <c r="AE146" s="187">
        <f t="shared" si="45"/>
        <v>0</v>
      </c>
      <c r="AF146" s="187">
        <f t="shared" si="46"/>
        <v>0</v>
      </c>
      <c r="AG146" s="191">
        <f t="shared" si="34"/>
        <v>0</v>
      </c>
    </row>
    <row r="147" spans="1:33" ht="30.75" customHeight="1" thickBot="1">
      <c r="A147" s="14">
        <v>89</v>
      </c>
      <c r="B147" s="231" t="s">
        <v>865</v>
      </c>
      <c r="C147" s="15" t="s">
        <v>432</v>
      </c>
      <c r="D147" s="181"/>
      <c r="E147" s="159">
        <v>1</v>
      </c>
      <c r="F147" s="160"/>
      <c r="G147" s="160"/>
      <c r="H147" s="161"/>
      <c r="I147" s="13">
        <f t="shared" si="47"/>
        <v>3</v>
      </c>
      <c r="J147" s="50" t="s">
        <v>47</v>
      </c>
      <c r="K147" s="49" t="s">
        <v>46</v>
      </c>
      <c r="L147" s="72"/>
      <c r="M147" s="72"/>
      <c r="N147" s="72"/>
      <c r="O147" s="50"/>
      <c r="P147" s="50"/>
      <c r="Q147" s="50"/>
      <c r="R147" s="10"/>
      <c r="S147" s="10"/>
      <c r="T147" s="59">
        <f t="shared" si="48"/>
        <v>89</v>
      </c>
      <c r="U147" s="186">
        <f t="shared" si="35"/>
        <v>0</v>
      </c>
      <c r="V147" s="187">
        <f t="shared" si="36"/>
        <v>0</v>
      </c>
      <c r="W147" s="187">
        <f t="shared" si="37"/>
        <v>0</v>
      </c>
      <c r="X147" s="187">
        <f t="shared" si="38"/>
        <v>3</v>
      </c>
      <c r="Y147" s="187">
        <f t="shared" si="39"/>
        <v>0</v>
      </c>
      <c r="Z147" s="187">
        <f t="shared" si="40"/>
        <v>0</v>
      </c>
      <c r="AA147" s="187">
        <f t="shared" si="41"/>
        <v>0</v>
      </c>
      <c r="AB147" s="187">
        <f t="shared" si="42"/>
        <v>0</v>
      </c>
      <c r="AC147" s="187">
        <f t="shared" si="43"/>
        <v>0</v>
      </c>
      <c r="AD147" s="187">
        <f t="shared" si="44"/>
        <v>0</v>
      </c>
      <c r="AE147" s="187">
        <f t="shared" si="45"/>
        <v>0</v>
      </c>
      <c r="AF147" s="187">
        <f t="shared" si="46"/>
        <v>0</v>
      </c>
      <c r="AG147" s="191">
        <f t="shared" si="34"/>
        <v>0</v>
      </c>
    </row>
    <row r="148" spans="1:33" ht="26.25" thickBot="1">
      <c r="A148" s="14">
        <v>90</v>
      </c>
      <c r="B148" s="231" t="s">
        <v>866</v>
      </c>
      <c r="C148" s="15" t="s">
        <v>217</v>
      </c>
      <c r="D148" s="181"/>
      <c r="E148" s="159">
        <v>1</v>
      </c>
      <c r="F148" s="160"/>
      <c r="G148" s="160"/>
      <c r="H148" s="161"/>
      <c r="I148" s="13">
        <f t="shared" si="47"/>
        <v>3</v>
      </c>
      <c r="J148" s="50" t="s">
        <v>27</v>
      </c>
      <c r="K148" s="49" t="s">
        <v>319</v>
      </c>
      <c r="L148" s="72"/>
      <c r="M148" s="72"/>
      <c r="N148" s="72"/>
      <c r="O148" s="50"/>
      <c r="P148" s="50"/>
      <c r="Q148" s="50"/>
      <c r="R148" s="10"/>
      <c r="S148" s="10"/>
      <c r="T148" s="59">
        <f t="shared" si="48"/>
        <v>90</v>
      </c>
      <c r="U148" s="186">
        <f t="shared" si="35"/>
        <v>0</v>
      </c>
      <c r="V148" s="187">
        <f t="shared" si="36"/>
        <v>0</v>
      </c>
      <c r="W148" s="187">
        <f t="shared" si="37"/>
        <v>0</v>
      </c>
      <c r="X148" s="187">
        <f t="shared" si="38"/>
        <v>0</v>
      </c>
      <c r="Y148" s="187">
        <f t="shared" si="39"/>
        <v>3</v>
      </c>
      <c r="Z148" s="187">
        <f t="shared" si="40"/>
        <v>0</v>
      </c>
      <c r="AA148" s="187">
        <f t="shared" si="41"/>
        <v>0</v>
      </c>
      <c r="AB148" s="187">
        <f t="shared" si="42"/>
        <v>0</v>
      </c>
      <c r="AC148" s="187">
        <f t="shared" si="43"/>
        <v>0</v>
      </c>
      <c r="AD148" s="187">
        <f t="shared" si="44"/>
        <v>0</v>
      </c>
      <c r="AE148" s="187">
        <f t="shared" si="45"/>
        <v>0</v>
      </c>
      <c r="AF148" s="187">
        <f t="shared" si="46"/>
        <v>0</v>
      </c>
      <c r="AG148" s="191">
        <f t="shared" si="34"/>
        <v>0</v>
      </c>
    </row>
    <row r="149" spans="1:33" ht="26.25" thickBot="1">
      <c r="A149" s="14">
        <v>91</v>
      </c>
      <c r="B149" s="70" t="s">
        <v>218</v>
      </c>
      <c r="C149" s="15" t="s">
        <v>217</v>
      </c>
      <c r="D149" s="181"/>
      <c r="E149" s="159">
        <v>1</v>
      </c>
      <c r="F149" s="160"/>
      <c r="G149" s="160"/>
      <c r="H149" s="161"/>
      <c r="I149" s="13">
        <f t="shared" si="47"/>
        <v>3</v>
      </c>
      <c r="J149" s="50" t="s">
        <v>27</v>
      </c>
      <c r="K149" s="49" t="s">
        <v>319</v>
      </c>
      <c r="L149" s="72"/>
      <c r="M149" s="72"/>
      <c r="N149" s="72"/>
      <c r="O149" s="48"/>
      <c r="P149" s="48"/>
      <c r="Q149" s="48"/>
      <c r="R149" s="10"/>
      <c r="S149" s="10"/>
      <c r="T149" s="59">
        <f t="shared" si="48"/>
        <v>91</v>
      </c>
      <c r="U149" s="186">
        <f t="shared" si="35"/>
        <v>0</v>
      </c>
      <c r="V149" s="187">
        <f t="shared" si="36"/>
        <v>0</v>
      </c>
      <c r="W149" s="187">
        <f t="shared" si="37"/>
        <v>0</v>
      </c>
      <c r="X149" s="187">
        <f t="shared" si="38"/>
        <v>0</v>
      </c>
      <c r="Y149" s="187">
        <f t="shared" si="39"/>
        <v>3</v>
      </c>
      <c r="Z149" s="187">
        <f t="shared" si="40"/>
        <v>0</v>
      </c>
      <c r="AA149" s="187">
        <f t="shared" si="41"/>
        <v>0</v>
      </c>
      <c r="AB149" s="187">
        <f t="shared" si="42"/>
        <v>0</v>
      </c>
      <c r="AC149" s="187">
        <f t="shared" si="43"/>
        <v>0</v>
      </c>
      <c r="AD149" s="187">
        <f t="shared" si="44"/>
        <v>0</v>
      </c>
      <c r="AE149" s="187">
        <f t="shared" si="45"/>
        <v>0</v>
      </c>
      <c r="AF149" s="187">
        <f t="shared" si="46"/>
        <v>0</v>
      </c>
      <c r="AG149" s="191">
        <f t="shared" si="34"/>
        <v>0</v>
      </c>
    </row>
    <row r="150" spans="1:33" ht="26.25" thickBot="1">
      <c r="A150" s="14">
        <v>92</v>
      </c>
      <c r="B150" s="70" t="s">
        <v>219</v>
      </c>
      <c r="C150" s="15" t="s">
        <v>220</v>
      </c>
      <c r="D150" s="181"/>
      <c r="E150" s="159">
        <v>1</v>
      </c>
      <c r="F150" s="160"/>
      <c r="G150" s="160"/>
      <c r="H150" s="161"/>
      <c r="I150" s="13">
        <f t="shared" si="47"/>
        <v>3</v>
      </c>
      <c r="J150" s="50" t="s">
        <v>47</v>
      </c>
      <c r="K150" s="49" t="s">
        <v>37</v>
      </c>
      <c r="L150" s="49" t="s">
        <v>346</v>
      </c>
      <c r="M150" s="72"/>
      <c r="N150" s="72"/>
      <c r="O150" s="45"/>
      <c r="P150" s="45"/>
      <c r="Q150" s="45"/>
      <c r="R150" s="10"/>
      <c r="S150" s="10"/>
      <c r="T150" s="59">
        <f t="shared" si="48"/>
        <v>92</v>
      </c>
      <c r="U150" s="186">
        <f t="shared" si="35"/>
        <v>0</v>
      </c>
      <c r="V150" s="187">
        <f t="shared" si="36"/>
        <v>0</v>
      </c>
      <c r="W150" s="187">
        <f t="shared" si="37"/>
        <v>0</v>
      </c>
      <c r="X150" s="187">
        <f t="shared" si="38"/>
        <v>3</v>
      </c>
      <c r="Y150" s="187">
        <f t="shared" si="39"/>
        <v>0</v>
      </c>
      <c r="Z150" s="187">
        <f t="shared" si="40"/>
        <v>0</v>
      </c>
      <c r="AA150" s="187">
        <f t="shared" si="41"/>
        <v>0</v>
      </c>
      <c r="AB150" s="187">
        <f t="shared" si="42"/>
        <v>0</v>
      </c>
      <c r="AC150" s="187">
        <f t="shared" si="43"/>
        <v>0</v>
      </c>
      <c r="AD150" s="187">
        <f t="shared" si="44"/>
        <v>0</v>
      </c>
      <c r="AE150" s="187">
        <f t="shared" si="45"/>
        <v>0</v>
      </c>
      <c r="AF150" s="187">
        <f t="shared" si="46"/>
        <v>0</v>
      </c>
      <c r="AG150" s="191">
        <f t="shared" si="34"/>
        <v>0</v>
      </c>
    </row>
    <row r="151" spans="1:33" ht="13.5" thickBot="1">
      <c r="A151" s="14">
        <v>93</v>
      </c>
      <c r="B151" s="70" t="s">
        <v>221</v>
      </c>
      <c r="C151" s="15" t="s">
        <v>432</v>
      </c>
      <c r="D151" s="181"/>
      <c r="E151" s="159"/>
      <c r="F151" s="160">
        <v>1</v>
      </c>
      <c r="G151" s="160"/>
      <c r="H151" s="161"/>
      <c r="I151" s="13">
        <f t="shared" si="47"/>
        <v>2</v>
      </c>
      <c r="J151" s="50" t="s">
        <v>47</v>
      </c>
      <c r="K151" s="49" t="s">
        <v>37</v>
      </c>
      <c r="L151" s="49" t="s">
        <v>346</v>
      </c>
      <c r="M151" s="72"/>
      <c r="N151" s="72"/>
      <c r="O151" s="45"/>
      <c r="P151" s="45"/>
      <c r="Q151" s="45"/>
      <c r="R151" s="10"/>
      <c r="S151" s="10"/>
      <c r="T151" s="59">
        <f t="shared" si="48"/>
        <v>93</v>
      </c>
      <c r="U151" s="186">
        <f t="shared" si="35"/>
        <v>0</v>
      </c>
      <c r="V151" s="187">
        <f t="shared" si="36"/>
        <v>0</v>
      </c>
      <c r="W151" s="187">
        <f t="shared" si="37"/>
        <v>0</v>
      </c>
      <c r="X151" s="187">
        <f t="shared" si="38"/>
        <v>2</v>
      </c>
      <c r="Y151" s="187">
        <f t="shared" si="39"/>
        <v>0</v>
      </c>
      <c r="Z151" s="187">
        <f t="shared" si="40"/>
        <v>0</v>
      </c>
      <c r="AA151" s="187">
        <f t="shared" si="41"/>
        <v>0</v>
      </c>
      <c r="AB151" s="187">
        <f t="shared" si="42"/>
        <v>0</v>
      </c>
      <c r="AC151" s="187">
        <f t="shared" si="43"/>
        <v>0</v>
      </c>
      <c r="AD151" s="187">
        <f t="shared" si="44"/>
        <v>0</v>
      </c>
      <c r="AE151" s="187">
        <f t="shared" si="45"/>
        <v>0</v>
      </c>
      <c r="AF151" s="187">
        <f t="shared" si="46"/>
        <v>0</v>
      </c>
      <c r="AG151" s="191">
        <f t="shared" si="34"/>
        <v>0</v>
      </c>
    </row>
    <row r="152" spans="1:33" ht="26.25" thickBot="1">
      <c r="A152" s="119">
        <v>94</v>
      </c>
      <c r="B152" s="70" t="s">
        <v>489</v>
      </c>
      <c r="C152" s="15" t="s">
        <v>222</v>
      </c>
      <c r="D152" s="181"/>
      <c r="E152" s="159"/>
      <c r="F152" s="160">
        <v>1</v>
      </c>
      <c r="G152" s="160"/>
      <c r="H152" s="161"/>
      <c r="I152" s="13">
        <f t="shared" si="47"/>
        <v>2</v>
      </c>
      <c r="J152" s="50" t="s">
        <v>43</v>
      </c>
      <c r="K152" s="49" t="s">
        <v>346</v>
      </c>
      <c r="L152" s="49" t="s">
        <v>347</v>
      </c>
      <c r="M152" s="72"/>
      <c r="N152" s="72"/>
      <c r="O152" s="45"/>
      <c r="P152" s="45"/>
      <c r="Q152" s="45"/>
      <c r="R152" s="10"/>
      <c r="S152" s="10"/>
      <c r="T152" s="59">
        <f t="shared" si="48"/>
        <v>94</v>
      </c>
      <c r="U152" s="186">
        <f t="shared" si="35"/>
        <v>0</v>
      </c>
      <c r="V152" s="187">
        <f t="shared" si="36"/>
        <v>0</v>
      </c>
      <c r="W152" s="187">
        <f t="shared" si="37"/>
        <v>0</v>
      </c>
      <c r="X152" s="187">
        <f t="shared" si="38"/>
        <v>0</v>
      </c>
      <c r="Y152" s="187">
        <f t="shared" si="39"/>
        <v>0</v>
      </c>
      <c r="Z152" s="187">
        <f t="shared" si="40"/>
        <v>2</v>
      </c>
      <c r="AA152" s="187">
        <f t="shared" si="41"/>
        <v>0</v>
      </c>
      <c r="AB152" s="187">
        <f t="shared" si="42"/>
        <v>0</v>
      </c>
      <c r="AC152" s="187">
        <f t="shared" si="43"/>
        <v>0</v>
      </c>
      <c r="AD152" s="187">
        <f t="shared" si="44"/>
        <v>0</v>
      </c>
      <c r="AE152" s="187">
        <f t="shared" si="45"/>
        <v>0</v>
      </c>
      <c r="AF152" s="187">
        <f t="shared" si="46"/>
        <v>0</v>
      </c>
      <c r="AG152" s="191">
        <f t="shared" si="34"/>
        <v>0</v>
      </c>
    </row>
    <row r="153" spans="1:33" ht="26.25" thickBot="1">
      <c r="A153" s="14">
        <v>95</v>
      </c>
      <c r="B153" s="70" t="s">
        <v>223</v>
      </c>
      <c r="C153" s="15" t="s">
        <v>224</v>
      </c>
      <c r="D153" s="181"/>
      <c r="E153" s="159">
        <v>1</v>
      </c>
      <c r="F153" s="160"/>
      <c r="G153" s="160"/>
      <c r="H153" s="161"/>
      <c r="I153" s="13">
        <f t="shared" si="47"/>
        <v>3</v>
      </c>
      <c r="J153" s="50" t="s">
        <v>43</v>
      </c>
      <c r="K153" s="96" t="s">
        <v>371</v>
      </c>
      <c r="L153" s="97" t="s">
        <v>376</v>
      </c>
      <c r="M153" s="72"/>
      <c r="N153" s="72"/>
      <c r="O153" s="55"/>
      <c r="P153" s="55"/>
      <c r="Q153" s="45"/>
      <c r="R153" s="10"/>
      <c r="S153" s="10"/>
      <c r="T153" s="59">
        <f t="shared" si="48"/>
        <v>95</v>
      </c>
      <c r="U153" s="186">
        <f t="shared" si="35"/>
        <v>0</v>
      </c>
      <c r="V153" s="187">
        <f t="shared" si="36"/>
        <v>0</v>
      </c>
      <c r="W153" s="187">
        <f t="shared" si="37"/>
        <v>0</v>
      </c>
      <c r="X153" s="187">
        <f t="shared" si="38"/>
        <v>0</v>
      </c>
      <c r="Y153" s="187">
        <f t="shared" si="39"/>
        <v>0</v>
      </c>
      <c r="Z153" s="187">
        <f t="shared" si="40"/>
        <v>3</v>
      </c>
      <c r="AA153" s="187">
        <f t="shared" si="41"/>
        <v>0</v>
      </c>
      <c r="AB153" s="187">
        <f t="shared" si="42"/>
        <v>0</v>
      </c>
      <c r="AC153" s="187">
        <f t="shared" si="43"/>
        <v>0</v>
      </c>
      <c r="AD153" s="187">
        <f t="shared" si="44"/>
        <v>0</v>
      </c>
      <c r="AE153" s="187">
        <f t="shared" si="45"/>
        <v>0</v>
      </c>
      <c r="AF153" s="187">
        <f t="shared" si="46"/>
        <v>0</v>
      </c>
      <c r="AG153" s="191">
        <f t="shared" si="34"/>
        <v>0</v>
      </c>
    </row>
    <row r="154" spans="1:33" ht="13.5" thickBot="1">
      <c r="A154" s="14">
        <v>96</v>
      </c>
      <c r="B154" s="231" t="s">
        <v>867</v>
      </c>
      <c r="C154" s="15" t="s">
        <v>432</v>
      </c>
      <c r="D154" s="181"/>
      <c r="E154" s="159">
        <v>1</v>
      </c>
      <c r="F154" s="160"/>
      <c r="G154" s="160"/>
      <c r="H154" s="161"/>
      <c r="I154" s="13">
        <f t="shared" si="47"/>
        <v>3</v>
      </c>
      <c r="J154" s="50" t="s">
        <v>27</v>
      </c>
      <c r="K154" s="49" t="s">
        <v>319</v>
      </c>
      <c r="L154" s="72"/>
      <c r="M154" s="72"/>
      <c r="N154" s="72"/>
      <c r="O154" s="45"/>
      <c r="P154" s="45"/>
      <c r="Q154" s="45"/>
      <c r="R154" s="10"/>
      <c r="S154" s="10"/>
      <c r="T154" s="59">
        <f t="shared" si="48"/>
        <v>96</v>
      </c>
      <c r="U154" s="186">
        <f t="shared" si="35"/>
        <v>0</v>
      </c>
      <c r="V154" s="187">
        <f t="shared" si="36"/>
        <v>0</v>
      </c>
      <c r="W154" s="187">
        <f t="shared" si="37"/>
        <v>0</v>
      </c>
      <c r="X154" s="187">
        <f t="shared" si="38"/>
        <v>0</v>
      </c>
      <c r="Y154" s="187">
        <f t="shared" si="39"/>
        <v>3</v>
      </c>
      <c r="Z154" s="187">
        <f t="shared" si="40"/>
        <v>0</v>
      </c>
      <c r="AA154" s="187">
        <f t="shared" si="41"/>
        <v>0</v>
      </c>
      <c r="AB154" s="187">
        <f t="shared" si="42"/>
        <v>0</v>
      </c>
      <c r="AC154" s="187">
        <f t="shared" si="43"/>
        <v>0</v>
      </c>
      <c r="AD154" s="187">
        <f t="shared" si="44"/>
        <v>0</v>
      </c>
      <c r="AE154" s="187">
        <f t="shared" si="45"/>
        <v>0</v>
      </c>
      <c r="AF154" s="187">
        <f t="shared" si="46"/>
        <v>0</v>
      </c>
      <c r="AG154" s="191">
        <f t="shared" si="34"/>
        <v>0</v>
      </c>
    </row>
    <row r="155" spans="1:33" ht="13.5" thickBot="1">
      <c r="A155" s="122"/>
      <c r="B155" s="357" t="s">
        <v>10</v>
      </c>
      <c r="C155" s="358"/>
      <c r="D155" s="358"/>
      <c r="E155" s="358"/>
      <c r="F155" s="358"/>
      <c r="G155" s="358"/>
      <c r="H155" s="358"/>
      <c r="I155" s="358"/>
      <c r="J155" s="358"/>
      <c r="K155" s="358"/>
      <c r="L155" s="358"/>
      <c r="M155" s="358"/>
      <c r="N155" s="358"/>
      <c r="O155" s="358"/>
      <c r="P155" s="358"/>
      <c r="Q155" s="359"/>
      <c r="R155" s="10"/>
      <c r="S155" s="10"/>
      <c r="T155" s="59"/>
      <c r="U155" s="186">
        <f t="shared" si="35"/>
        <v>0</v>
      </c>
      <c r="V155" s="187">
        <f t="shared" si="36"/>
        <v>0</v>
      </c>
      <c r="W155" s="187">
        <f t="shared" si="37"/>
        <v>0</v>
      </c>
      <c r="X155" s="187">
        <f t="shared" si="38"/>
        <v>0</v>
      </c>
      <c r="Y155" s="187">
        <f t="shared" si="39"/>
        <v>0</v>
      </c>
      <c r="Z155" s="187">
        <f t="shared" si="40"/>
        <v>0</v>
      </c>
      <c r="AA155" s="187">
        <f t="shared" si="41"/>
        <v>0</v>
      </c>
      <c r="AB155" s="187">
        <f t="shared" si="42"/>
        <v>0</v>
      </c>
      <c r="AC155" s="187">
        <f t="shared" si="43"/>
        <v>0</v>
      </c>
      <c r="AD155" s="187">
        <f t="shared" si="44"/>
        <v>0</v>
      </c>
      <c r="AE155" s="187">
        <f t="shared" si="45"/>
        <v>0</v>
      </c>
      <c r="AF155" s="187">
        <f t="shared" si="46"/>
        <v>0</v>
      </c>
      <c r="AG155" s="191"/>
    </row>
    <row r="156" spans="1:33" ht="13.5" thickBot="1">
      <c r="A156" s="14">
        <v>97</v>
      </c>
      <c r="B156" s="40" t="s">
        <v>13</v>
      </c>
      <c r="C156" s="15" t="s">
        <v>432</v>
      </c>
      <c r="D156" s="181"/>
      <c r="E156" s="159"/>
      <c r="F156" s="160"/>
      <c r="G156" s="160"/>
      <c r="H156" s="161">
        <v>1</v>
      </c>
      <c r="I156" s="44">
        <f aca="true" t="shared" si="49" ref="I156:I166">E156*3+F156*2+G156+H156*0</f>
        <v>0</v>
      </c>
      <c r="J156" s="50" t="s">
        <v>22</v>
      </c>
      <c r="K156" s="49" t="s">
        <v>48</v>
      </c>
      <c r="L156" s="72"/>
      <c r="M156" s="72"/>
      <c r="N156" s="50"/>
      <c r="O156" s="50"/>
      <c r="P156" s="45"/>
      <c r="Q156" s="45"/>
      <c r="R156" s="10"/>
      <c r="S156" s="10"/>
      <c r="T156" s="59">
        <f t="shared" si="48"/>
        <v>97</v>
      </c>
      <c r="U156" s="186">
        <f t="shared" si="35"/>
        <v>0</v>
      </c>
      <c r="V156" s="187">
        <f t="shared" si="36"/>
        <v>0</v>
      </c>
      <c r="W156" s="187">
        <f t="shared" si="37"/>
        <v>0</v>
      </c>
      <c r="X156" s="187">
        <f t="shared" si="38"/>
        <v>0</v>
      </c>
      <c r="Y156" s="187">
        <f t="shared" si="39"/>
        <v>0</v>
      </c>
      <c r="Z156" s="187">
        <f t="shared" si="40"/>
        <v>0</v>
      </c>
      <c r="AA156" s="187">
        <f t="shared" si="41"/>
        <v>0</v>
      </c>
      <c r="AB156" s="187">
        <f t="shared" si="42"/>
        <v>0</v>
      </c>
      <c r="AC156" s="187">
        <f t="shared" si="43"/>
        <v>0</v>
      </c>
      <c r="AD156" s="187">
        <f t="shared" si="44"/>
        <v>0</v>
      </c>
      <c r="AE156" s="187">
        <f t="shared" si="45"/>
        <v>0</v>
      </c>
      <c r="AF156" s="187">
        <f t="shared" si="46"/>
        <v>0</v>
      </c>
      <c r="AG156" s="191">
        <f t="shared" si="34"/>
        <v>0</v>
      </c>
    </row>
    <row r="157" spans="1:33" ht="26.25" thickBot="1">
      <c r="A157" s="14">
        <v>98</v>
      </c>
      <c r="B157" s="231" t="s">
        <v>868</v>
      </c>
      <c r="C157" s="15" t="s">
        <v>432</v>
      </c>
      <c r="D157" s="181"/>
      <c r="E157" s="159">
        <v>1</v>
      </c>
      <c r="F157" s="160"/>
      <c r="G157" s="160"/>
      <c r="H157" s="161"/>
      <c r="I157" s="72">
        <f t="shared" si="49"/>
        <v>3</v>
      </c>
      <c r="J157" s="50" t="s">
        <v>28</v>
      </c>
      <c r="K157" s="49" t="s">
        <v>44</v>
      </c>
      <c r="L157" s="72"/>
      <c r="M157" s="72"/>
      <c r="N157" s="50"/>
      <c r="O157" s="50"/>
      <c r="P157" s="45"/>
      <c r="Q157" s="45"/>
      <c r="R157" s="10"/>
      <c r="S157" s="10"/>
      <c r="T157" s="59">
        <f t="shared" si="48"/>
        <v>98</v>
      </c>
      <c r="U157" s="186">
        <f t="shared" si="35"/>
        <v>0</v>
      </c>
      <c r="V157" s="187">
        <f t="shared" si="36"/>
        <v>0</v>
      </c>
      <c r="W157" s="187">
        <f t="shared" si="37"/>
        <v>0</v>
      </c>
      <c r="X157" s="187">
        <f t="shared" si="38"/>
        <v>0</v>
      </c>
      <c r="Y157" s="187">
        <f t="shared" si="39"/>
        <v>0</v>
      </c>
      <c r="Z157" s="187">
        <f t="shared" si="40"/>
        <v>0</v>
      </c>
      <c r="AA157" s="187">
        <f t="shared" si="41"/>
        <v>0</v>
      </c>
      <c r="AB157" s="187">
        <f t="shared" si="42"/>
        <v>0</v>
      </c>
      <c r="AC157" s="187">
        <f t="shared" si="43"/>
        <v>0</v>
      </c>
      <c r="AD157" s="187">
        <f t="shared" si="44"/>
        <v>0</v>
      </c>
      <c r="AE157" s="187">
        <f t="shared" si="45"/>
        <v>3</v>
      </c>
      <c r="AF157" s="187">
        <f t="shared" si="46"/>
        <v>0</v>
      </c>
      <c r="AG157" s="191">
        <f t="shared" si="34"/>
        <v>0</v>
      </c>
    </row>
    <row r="158" spans="1:33" ht="26.25" thickBot="1">
      <c r="A158" s="119">
        <v>99</v>
      </c>
      <c r="B158" s="70" t="s">
        <v>678</v>
      </c>
      <c r="C158" s="15" t="s">
        <v>432</v>
      </c>
      <c r="D158" s="181"/>
      <c r="E158" s="159">
        <v>1</v>
      </c>
      <c r="F158" s="160"/>
      <c r="G158" s="160"/>
      <c r="H158" s="161"/>
      <c r="I158" s="13">
        <f t="shared" si="49"/>
        <v>3</v>
      </c>
      <c r="J158" s="50" t="s">
        <v>47</v>
      </c>
      <c r="K158" s="49" t="s">
        <v>321</v>
      </c>
      <c r="L158" s="49" t="s">
        <v>350</v>
      </c>
      <c r="M158" s="49" t="s">
        <v>351</v>
      </c>
      <c r="N158" s="50"/>
      <c r="O158" s="50"/>
      <c r="P158" s="45"/>
      <c r="Q158" s="45"/>
      <c r="R158" s="10"/>
      <c r="S158" s="10"/>
      <c r="T158" s="59">
        <f t="shared" si="48"/>
        <v>99</v>
      </c>
      <c r="U158" s="186">
        <f t="shared" si="35"/>
        <v>0</v>
      </c>
      <c r="V158" s="187">
        <f t="shared" si="36"/>
        <v>0</v>
      </c>
      <c r="W158" s="187">
        <f t="shared" si="37"/>
        <v>0</v>
      </c>
      <c r="X158" s="187">
        <f t="shared" si="38"/>
        <v>3</v>
      </c>
      <c r="Y158" s="187">
        <f t="shared" si="39"/>
        <v>0</v>
      </c>
      <c r="Z158" s="187">
        <f t="shared" si="40"/>
        <v>0</v>
      </c>
      <c r="AA158" s="187">
        <f t="shared" si="41"/>
        <v>0</v>
      </c>
      <c r="AB158" s="187">
        <f t="shared" si="42"/>
        <v>0</v>
      </c>
      <c r="AC158" s="187">
        <f t="shared" si="43"/>
        <v>0</v>
      </c>
      <c r="AD158" s="187">
        <f t="shared" si="44"/>
        <v>0</v>
      </c>
      <c r="AE158" s="187">
        <f t="shared" si="45"/>
        <v>0</v>
      </c>
      <c r="AF158" s="187">
        <f t="shared" si="46"/>
        <v>0</v>
      </c>
      <c r="AG158" s="191">
        <f t="shared" si="34"/>
        <v>0</v>
      </c>
    </row>
    <row r="159" spans="1:33" ht="13.5" thickBot="1">
      <c r="A159" s="14">
        <v>100</v>
      </c>
      <c r="B159" s="70" t="s">
        <v>490</v>
      </c>
      <c r="C159" s="15" t="s">
        <v>432</v>
      </c>
      <c r="D159" s="181"/>
      <c r="E159" s="159">
        <v>1</v>
      </c>
      <c r="F159" s="160"/>
      <c r="G159" s="160"/>
      <c r="H159" s="161"/>
      <c r="I159" s="13">
        <f t="shared" si="49"/>
        <v>3</v>
      </c>
      <c r="J159" s="50" t="s">
        <v>43</v>
      </c>
      <c r="K159" s="97" t="s">
        <v>374</v>
      </c>
      <c r="L159" s="97" t="s">
        <v>375</v>
      </c>
      <c r="M159" s="72"/>
      <c r="N159" s="77"/>
      <c r="O159" s="77"/>
      <c r="P159" s="55"/>
      <c r="Q159" s="45"/>
      <c r="R159" s="10"/>
      <c r="S159" s="10"/>
      <c r="T159" s="59">
        <f t="shared" si="48"/>
        <v>100</v>
      </c>
      <c r="U159" s="186">
        <f t="shared" si="35"/>
        <v>0</v>
      </c>
      <c r="V159" s="187">
        <f t="shared" si="36"/>
        <v>0</v>
      </c>
      <c r="W159" s="187">
        <f t="shared" si="37"/>
        <v>0</v>
      </c>
      <c r="X159" s="187">
        <f t="shared" si="38"/>
        <v>0</v>
      </c>
      <c r="Y159" s="187">
        <f t="shared" si="39"/>
        <v>0</v>
      </c>
      <c r="Z159" s="187">
        <f t="shared" si="40"/>
        <v>3</v>
      </c>
      <c r="AA159" s="187">
        <f t="shared" si="41"/>
        <v>0</v>
      </c>
      <c r="AB159" s="187">
        <f t="shared" si="42"/>
        <v>0</v>
      </c>
      <c r="AC159" s="187">
        <f t="shared" si="43"/>
        <v>0</v>
      </c>
      <c r="AD159" s="187">
        <f t="shared" si="44"/>
        <v>0</v>
      </c>
      <c r="AE159" s="187">
        <f t="shared" si="45"/>
        <v>0</v>
      </c>
      <c r="AF159" s="187">
        <f t="shared" si="46"/>
        <v>0</v>
      </c>
      <c r="AG159" s="191">
        <f t="shared" si="34"/>
        <v>0</v>
      </c>
    </row>
    <row r="160" spans="1:33" ht="39" thickBot="1">
      <c r="A160" s="14">
        <v>101</v>
      </c>
      <c r="B160" s="231" t="s">
        <v>869</v>
      </c>
      <c r="C160" s="15" t="s">
        <v>432</v>
      </c>
      <c r="D160" s="181"/>
      <c r="E160" s="159">
        <v>1</v>
      </c>
      <c r="F160" s="160"/>
      <c r="G160" s="160"/>
      <c r="H160" s="161"/>
      <c r="I160" s="13">
        <f t="shared" si="49"/>
        <v>3</v>
      </c>
      <c r="J160" s="50" t="s">
        <v>28</v>
      </c>
      <c r="K160" s="49" t="s">
        <v>44</v>
      </c>
      <c r="L160" s="49" t="s">
        <v>48</v>
      </c>
      <c r="M160" s="49" t="s">
        <v>352</v>
      </c>
      <c r="N160" s="50"/>
      <c r="O160" s="50"/>
      <c r="P160" s="45"/>
      <c r="Q160" s="45"/>
      <c r="R160" s="10"/>
      <c r="S160" s="10"/>
      <c r="T160" s="59">
        <f t="shared" si="48"/>
        <v>101</v>
      </c>
      <c r="U160" s="186">
        <f t="shared" si="35"/>
        <v>0</v>
      </c>
      <c r="V160" s="187">
        <f t="shared" si="36"/>
        <v>0</v>
      </c>
      <c r="W160" s="187">
        <f t="shared" si="37"/>
        <v>0</v>
      </c>
      <c r="X160" s="187">
        <f t="shared" si="38"/>
        <v>0</v>
      </c>
      <c r="Y160" s="187">
        <f t="shared" si="39"/>
        <v>0</v>
      </c>
      <c r="Z160" s="187">
        <f t="shared" si="40"/>
        <v>0</v>
      </c>
      <c r="AA160" s="187">
        <f t="shared" si="41"/>
        <v>0</v>
      </c>
      <c r="AB160" s="187">
        <f t="shared" si="42"/>
        <v>0</v>
      </c>
      <c r="AC160" s="187">
        <f t="shared" si="43"/>
        <v>0</v>
      </c>
      <c r="AD160" s="187">
        <f t="shared" si="44"/>
        <v>0</v>
      </c>
      <c r="AE160" s="187">
        <f t="shared" si="45"/>
        <v>3</v>
      </c>
      <c r="AF160" s="187">
        <f t="shared" si="46"/>
        <v>0</v>
      </c>
      <c r="AG160" s="191">
        <f t="shared" si="34"/>
        <v>0</v>
      </c>
    </row>
    <row r="161" spans="1:33" ht="26.25" thickBot="1">
      <c r="A161" s="14">
        <v>102</v>
      </c>
      <c r="B161" s="70" t="s">
        <v>491</v>
      </c>
      <c r="C161" s="15" t="s">
        <v>220</v>
      </c>
      <c r="D161" s="181"/>
      <c r="E161" s="159">
        <v>1</v>
      </c>
      <c r="F161" s="160"/>
      <c r="G161" s="160"/>
      <c r="H161" s="161"/>
      <c r="I161" s="13">
        <f t="shared" si="49"/>
        <v>3</v>
      </c>
      <c r="J161" s="50" t="s">
        <v>28</v>
      </c>
      <c r="K161" s="49" t="s">
        <v>44</v>
      </c>
      <c r="L161" s="49" t="s">
        <v>352</v>
      </c>
      <c r="M161" s="49" t="s">
        <v>353</v>
      </c>
      <c r="N161" s="50"/>
      <c r="O161" s="50"/>
      <c r="P161" s="45"/>
      <c r="Q161" s="45"/>
      <c r="R161" s="10"/>
      <c r="S161" s="10"/>
      <c r="T161" s="59">
        <f t="shared" si="48"/>
        <v>102</v>
      </c>
      <c r="U161" s="186">
        <f t="shared" si="35"/>
        <v>0</v>
      </c>
      <c r="V161" s="187">
        <f t="shared" si="36"/>
        <v>0</v>
      </c>
      <c r="W161" s="187">
        <f t="shared" si="37"/>
        <v>0</v>
      </c>
      <c r="X161" s="187">
        <f t="shared" si="38"/>
        <v>0</v>
      </c>
      <c r="Y161" s="187">
        <f t="shared" si="39"/>
        <v>0</v>
      </c>
      <c r="Z161" s="187">
        <f t="shared" si="40"/>
        <v>0</v>
      </c>
      <c r="AA161" s="187">
        <f t="shared" si="41"/>
        <v>0</v>
      </c>
      <c r="AB161" s="187">
        <f t="shared" si="42"/>
        <v>0</v>
      </c>
      <c r="AC161" s="187">
        <f t="shared" si="43"/>
        <v>0</v>
      </c>
      <c r="AD161" s="187">
        <f t="shared" si="44"/>
        <v>0</v>
      </c>
      <c r="AE161" s="187">
        <f t="shared" si="45"/>
        <v>3</v>
      </c>
      <c r="AF161" s="187">
        <f t="shared" si="46"/>
        <v>0</v>
      </c>
      <c r="AG161" s="191">
        <f t="shared" si="34"/>
        <v>0</v>
      </c>
    </row>
    <row r="162" spans="1:33" ht="26.25" thickBot="1">
      <c r="A162" s="14">
        <v>103</v>
      </c>
      <c r="B162" s="231" t="s">
        <v>870</v>
      </c>
      <c r="C162" s="15" t="s">
        <v>432</v>
      </c>
      <c r="D162" s="181"/>
      <c r="E162" s="159">
        <v>1</v>
      </c>
      <c r="F162" s="160"/>
      <c r="G162" s="160"/>
      <c r="H162" s="161"/>
      <c r="I162" s="13">
        <f t="shared" si="49"/>
        <v>3</v>
      </c>
      <c r="J162" s="50" t="s">
        <v>28</v>
      </c>
      <c r="K162" s="49" t="s">
        <v>352</v>
      </c>
      <c r="L162" s="49" t="s">
        <v>353</v>
      </c>
      <c r="M162" s="72"/>
      <c r="N162" s="50"/>
      <c r="O162" s="50"/>
      <c r="P162" s="45"/>
      <c r="Q162" s="45"/>
      <c r="R162" s="10"/>
      <c r="S162" s="10"/>
      <c r="T162" s="59">
        <f t="shared" si="48"/>
        <v>103</v>
      </c>
      <c r="U162" s="186">
        <f t="shared" si="35"/>
        <v>0</v>
      </c>
      <c r="V162" s="187">
        <f t="shared" si="36"/>
        <v>0</v>
      </c>
      <c r="W162" s="187">
        <f t="shared" si="37"/>
        <v>0</v>
      </c>
      <c r="X162" s="187">
        <f t="shared" si="38"/>
        <v>0</v>
      </c>
      <c r="Y162" s="187">
        <f t="shared" si="39"/>
        <v>0</v>
      </c>
      <c r="Z162" s="187">
        <f t="shared" si="40"/>
        <v>0</v>
      </c>
      <c r="AA162" s="187">
        <f t="shared" si="41"/>
        <v>0</v>
      </c>
      <c r="AB162" s="187">
        <f t="shared" si="42"/>
        <v>0</v>
      </c>
      <c r="AC162" s="187">
        <f t="shared" si="43"/>
        <v>0</v>
      </c>
      <c r="AD162" s="187">
        <f t="shared" si="44"/>
        <v>0</v>
      </c>
      <c r="AE162" s="187">
        <f t="shared" si="45"/>
        <v>3</v>
      </c>
      <c r="AF162" s="187">
        <f t="shared" si="46"/>
        <v>0</v>
      </c>
      <c r="AG162" s="191">
        <f t="shared" si="34"/>
        <v>0</v>
      </c>
    </row>
    <row r="163" spans="1:33" ht="26.25" thickBot="1">
      <c r="A163" s="14">
        <v>104</v>
      </c>
      <c r="B163" s="231" t="s">
        <v>871</v>
      </c>
      <c r="C163" s="15" t="s">
        <v>432</v>
      </c>
      <c r="D163" s="181"/>
      <c r="E163" s="159"/>
      <c r="F163" s="160">
        <v>1</v>
      </c>
      <c r="G163" s="160"/>
      <c r="H163" s="161"/>
      <c r="I163" s="13">
        <f t="shared" si="49"/>
        <v>2</v>
      </c>
      <c r="J163" s="50" t="s">
        <v>47</v>
      </c>
      <c r="K163" s="49" t="s">
        <v>314</v>
      </c>
      <c r="L163" s="72"/>
      <c r="M163" s="72"/>
      <c r="N163" s="50"/>
      <c r="O163" s="50"/>
      <c r="P163" s="45"/>
      <c r="Q163" s="45"/>
      <c r="R163" s="10"/>
      <c r="S163" s="10"/>
      <c r="T163" s="59">
        <f t="shared" si="48"/>
        <v>104</v>
      </c>
      <c r="U163" s="186">
        <f t="shared" si="35"/>
        <v>0</v>
      </c>
      <c r="V163" s="187">
        <f t="shared" si="36"/>
        <v>0</v>
      </c>
      <c r="W163" s="187">
        <f t="shared" si="37"/>
        <v>0</v>
      </c>
      <c r="X163" s="187">
        <f t="shared" si="38"/>
        <v>2</v>
      </c>
      <c r="Y163" s="187">
        <f t="shared" si="39"/>
        <v>0</v>
      </c>
      <c r="Z163" s="187">
        <f t="shared" si="40"/>
        <v>0</v>
      </c>
      <c r="AA163" s="187">
        <f t="shared" si="41"/>
        <v>0</v>
      </c>
      <c r="AB163" s="187">
        <f t="shared" si="42"/>
        <v>0</v>
      </c>
      <c r="AC163" s="187">
        <f t="shared" si="43"/>
        <v>0</v>
      </c>
      <c r="AD163" s="187">
        <f t="shared" si="44"/>
        <v>0</v>
      </c>
      <c r="AE163" s="187">
        <f t="shared" si="45"/>
        <v>0</v>
      </c>
      <c r="AF163" s="187">
        <f t="shared" si="46"/>
        <v>0</v>
      </c>
      <c r="AG163" s="191">
        <f t="shared" si="34"/>
        <v>0</v>
      </c>
    </row>
    <row r="164" spans="1:33" ht="26.25" thickBot="1">
      <c r="A164" s="14">
        <v>105</v>
      </c>
      <c r="B164" s="231" t="s">
        <v>872</v>
      </c>
      <c r="C164" s="15" t="s">
        <v>432</v>
      </c>
      <c r="D164" s="181"/>
      <c r="E164" s="159"/>
      <c r="F164" s="160">
        <v>1</v>
      </c>
      <c r="G164" s="160"/>
      <c r="H164" s="161"/>
      <c r="I164" s="13">
        <f t="shared" si="49"/>
        <v>2</v>
      </c>
      <c r="J164" s="50" t="s">
        <v>47</v>
      </c>
      <c r="K164" s="49" t="s">
        <v>314</v>
      </c>
      <c r="L164" s="49" t="s">
        <v>354</v>
      </c>
      <c r="M164" s="72"/>
      <c r="N164" s="50"/>
      <c r="O164" s="50"/>
      <c r="P164" s="45"/>
      <c r="Q164" s="45"/>
      <c r="R164" s="10"/>
      <c r="S164" s="10"/>
      <c r="T164" s="59">
        <f t="shared" si="48"/>
        <v>105</v>
      </c>
      <c r="U164" s="186">
        <f t="shared" si="35"/>
        <v>0</v>
      </c>
      <c r="V164" s="187">
        <f t="shared" si="36"/>
        <v>0</v>
      </c>
      <c r="W164" s="187">
        <f t="shared" si="37"/>
        <v>0</v>
      </c>
      <c r="X164" s="187">
        <f t="shared" si="38"/>
        <v>2</v>
      </c>
      <c r="Y164" s="187">
        <f t="shared" si="39"/>
        <v>0</v>
      </c>
      <c r="Z164" s="187">
        <f t="shared" si="40"/>
        <v>0</v>
      </c>
      <c r="AA164" s="187">
        <f t="shared" si="41"/>
        <v>0</v>
      </c>
      <c r="AB164" s="187">
        <f t="shared" si="42"/>
        <v>0</v>
      </c>
      <c r="AC164" s="187">
        <f t="shared" si="43"/>
        <v>0</v>
      </c>
      <c r="AD164" s="187">
        <f t="shared" si="44"/>
        <v>0</v>
      </c>
      <c r="AE164" s="187">
        <f t="shared" si="45"/>
        <v>0</v>
      </c>
      <c r="AF164" s="187">
        <f t="shared" si="46"/>
        <v>0</v>
      </c>
      <c r="AG164" s="191">
        <f t="shared" si="34"/>
        <v>0</v>
      </c>
    </row>
    <row r="165" spans="1:33" ht="26.25" thickBot="1">
      <c r="A165" s="119">
        <v>106</v>
      </c>
      <c r="B165" s="70" t="s">
        <v>679</v>
      </c>
      <c r="C165" s="15" t="s">
        <v>432</v>
      </c>
      <c r="D165" s="181"/>
      <c r="E165" s="159">
        <v>1</v>
      </c>
      <c r="F165" s="160"/>
      <c r="G165" s="160"/>
      <c r="H165" s="161"/>
      <c r="I165" s="13">
        <f t="shared" si="49"/>
        <v>3</v>
      </c>
      <c r="J165" s="50" t="s">
        <v>47</v>
      </c>
      <c r="K165" s="49" t="s">
        <v>356</v>
      </c>
      <c r="L165" s="49" t="s">
        <v>355</v>
      </c>
      <c r="M165" s="72"/>
      <c r="N165" s="50"/>
      <c r="O165" s="50"/>
      <c r="P165" s="45"/>
      <c r="Q165" s="45"/>
      <c r="R165" s="10"/>
      <c r="S165" s="10"/>
      <c r="T165" s="59">
        <f t="shared" si="48"/>
        <v>106</v>
      </c>
      <c r="U165" s="186">
        <f t="shared" si="35"/>
        <v>0</v>
      </c>
      <c r="V165" s="187">
        <f t="shared" si="36"/>
        <v>0</v>
      </c>
      <c r="W165" s="187">
        <f t="shared" si="37"/>
        <v>0</v>
      </c>
      <c r="X165" s="187">
        <f t="shared" si="38"/>
        <v>3</v>
      </c>
      <c r="Y165" s="187">
        <f t="shared" si="39"/>
        <v>0</v>
      </c>
      <c r="Z165" s="187">
        <f t="shared" si="40"/>
        <v>0</v>
      </c>
      <c r="AA165" s="187">
        <f t="shared" si="41"/>
        <v>0</v>
      </c>
      <c r="AB165" s="187">
        <f t="shared" si="42"/>
        <v>0</v>
      </c>
      <c r="AC165" s="187">
        <f t="shared" si="43"/>
        <v>0</v>
      </c>
      <c r="AD165" s="187">
        <f t="shared" si="44"/>
        <v>0</v>
      </c>
      <c r="AE165" s="187">
        <f t="shared" si="45"/>
        <v>0</v>
      </c>
      <c r="AF165" s="187">
        <f t="shared" si="46"/>
        <v>0</v>
      </c>
      <c r="AG165" s="191">
        <f t="shared" si="34"/>
        <v>0</v>
      </c>
    </row>
    <row r="166" spans="1:33" ht="26.25" thickBot="1">
      <c r="A166" s="14">
        <v>107</v>
      </c>
      <c r="B166" s="70" t="s">
        <v>492</v>
      </c>
      <c r="C166" s="15" t="s">
        <v>432</v>
      </c>
      <c r="D166" s="181"/>
      <c r="E166" s="159">
        <v>1</v>
      </c>
      <c r="F166" s="160"/>
      <c r="G166" s="160"/>
      <c r="H166" s="161"/>
      <c r="I166" s="13">
        <f t="shared" si="49"/>
        <v>3</v>
      </c>
      <c r="J166" s="50" t="s">
        <v>47</v>
      </c>
      <c r="K166" s="49" t="s">
        <v>320</v>
      </c>
      <c r="L166" s="72"/>
      <c r="M166" s="72"/>
      <c r="N166" s="50"/>
      <c r="O166" s="50"/>
      <c r="P166" s="45"/>
      <c r="Q166" s="45"/>
      <c r="R166" s="10"/>
      <c r="S166" s="10"/>
      <c r="T166" s="59">
        <f t="shared" si="48"/>
        <v>107</v>
      </c>
      <c r="U166" s="186">
        <f t="shared" si="35"/>
        <v>0</v>
      </c>
      <c r="V166" s="187">
        <f t="shared" si="36"/>
        <v>0</v>
      </c>
      <c r="W166" s="187">
        <f t="shared" si="37"/>
        <v>0</v>
      </c>
      <c r="X166" s="187">
        <f t="shared" si="38"/>
        <v>3</v>
      </c>
      <c r="Y166" s="187">
        <f t="shared" si="39"/>
        <v>0</v>
      </c>
      <c r="Z166" s="187">
        <f t="shared" si="40"/>
        <v>0</v>
      </c>
      <c r="AA166" s="187">
        <f t="shared" si="41"/>
        <v>0</v>
      </c>
      <c r="AB166" s="187">
        <f t="shared" si="42"/>
        <v>0</v>
      </c>
      <c r="AC166" s="187">
        <f t="shared" si="43"/>
        <v>0</v>
      </c>
      <c r="AD166" s="187">
        <f t="shared" si="44"/>
        <v>0</v>
      </c>
      <c r="AE166" s="187">
        <f t="shared" si="45"/>
        <v>0</v>
      </c>
      <c r="AF166" s="187">
        <f t="shared" si="46"/>
        <v>0</v>
      </c>
      <c r="AG166" s="191">
        <f t="shared" si="34"/>
        <v>0</v>
      </c>
    </row>
    <row r="167" spans="1:33" ht="13.5" thickBot="1">
      <c r="A167" s="363" t="s">
        <v>152</v>
      </c>
      <c r="B167" s="364"/>
      <c r="C167" s="364"/>
      <c r="D167" s="364"/>
      <c r="E167" s="364"/>
      <c r="F167" s="364"/>
      <c r="G167" s="364"/>
      <c r="H167" s="364"/>
      <c r="I167" s="364"/>
      <c r="J167" s="364"/>
      <c r="K167" s="364"/>
      <c r="L167" s="364"/>
      <c r="M167" s="364"/>
      <c r="N167" s="364"/>
      <c r="O167" s="364"/>
      <c r="P167" s="364"/>
      <c r="Q167" s="365"/>
      <c r="R167" s="10"/>
      <c r="S167" s="10"/>
      <c r="T167" s="59"/>
      <c r="U167" s="186">
        <f t="shared" si="35"/>
        <v>0</v>
      </c>
      <c r="V167" s="187">
        <f t="shared" si="36"/>
        <v>0</v>
      </c>
      <c r="W167" s="187">
        <f t="shared" si="37"/>
        <v>0</v>
      </c>
      <c r="X167" s="187">
        <f t="shared" si="38"/>
        <v>0</v>
      </c>
      <c r="Y167" s="187">
        <f t="shared" si="39"/>
        <v>0</v>
      </c>
      <c r="Z167" s="187">
        <f t="shared" si="40"/>
        <v>0</v>
      </c>
      <c r="AA167" s="187">
        <f t="shared" si="41"/>
        <v>0</v>
      </c>
      <c r="AB167" s="187">
        <f t="shared" si="42"/>
        <v>0</v>
      </c>
      <c r="AC167" s="187">
        <f t="shared" si="43"/>
        <v>0</v>
      </c>
      <c r="AD167" s="187">
        <f t="shared" si="44"/>
        <v>0</v>
      </c>
      <c r="AE167" s="187">
        <f t="shared" si="45"/>
        <v>0</v>
      </c>
      <c r="AF167" s="187">
        <f t="shared" si="46"/>
        <v>0</v>
      </c>
      <c r="AG167" s="191"/>
    </row>
    <row r="168" spans="1:33" ht="13.5" thickBot="1">
      <c r="A168" s="122"/>
      <c r="B168" s="357" t="s">
        <v>141</v>
      </c>
      <c r="C168" s="358"/>
      <c r="D168" s="358"/>
      <c r="E168" s="358"/>
      <c r="F168" s="358"/>
      <c r="G168" s="358"/>
      <c r="H168" s="358"/>
      <c r="I168" s="358"/>
      <c r="J168" s="358"/>
      <c r="K168" s="358"/>
      <c r="L168" s="358"/>
      <c r="M168" s="358"/>
      <c r="N168" s="358"/>
      <c r="O168" s="358"/>
      <c r="P168" s="358"/>
      <c r="Q168" s="359"/>
      <c r="R168" s="10"/>
      <c r="S168" s="10"/>
      <c r="T168" s="59"/>
      <c r="U168" s="186">
        <f t="shared" si="35"/>
        <v>0</v>
      </c>
      <c r="V168" s="187">
        <f t="shared" si="36"/>
        <v>0</v>
      </c>
      <c r="W168" s="187">
        <f t="shared" si="37"/>
        <v>0</v>
      </c>
      <c r="X168" s="187">
        <f t="shared" si="38"/>
        <v>0</v>
      </c>
      <c r="Y168" s="187">
        <f t="shared" si="39"/>
        <v>0</v>
      </c>
      <c r="Z168" s="187">
        <f t="shared" si="40"/>
        <v>0</v>
      </c>
      <c r="AA168" s="187">
        <f t="shared" si="41"/>
        <v>0</v>
      </c>
      <c r="AB168" s="187">
        <f t="shared" si="42"/>
        <v>0</v>
      </c>
      <c r="AC168" s="187">
        <f t="shared" si="43"/>
        <v>0</v>
      </c>
      <c r="AD168" s="187">
        <f t="shared" si="44"/>
        <v>0</v>
      </c>
      <c r="AE168" s="187">
        <f t="shared" si="45"/>
        <v>0</v>
      </c>
      <c r="AF168" s="187">
        <f t="shared" si="46"/>
        <v>0</v>
      </c>
      <c r="AG168" s="191"/>
    </row>
    <row r="169" spans="1:33" ht="26.25" thickBot="1">
      <c r="A169" s="14">
        <v>108</v>
      </c>
      <c r="B169" s="232" t="s">
        <v>873</v>
      </c>
      <c r="C169" s="15" t="s">
        <v>154</v>
      </c>
      <c r="D169" s="181"/>
      <c r="E169" s="159"/>
      <c r="F169" s="160">
        <v>1</v>
      </c>
      <c r="G169" s="160"/>
      <c r="H169" s="161"/>
      <c r="I169" s="13">
        <f aca="true" t="shared" si="50" ref="I169:I214">E169*3+F169*2+G169+H169*0</f>
        <v>2</v>
      </c>
      <c r="J169" s="50" t="s">
        <v>22</v>
      </c>
      <c r="K169" s="47" t="s">
        <v>323</v>
      </c>
      <c r="L169" s="72"/>
      <c r="M169" s="72"/>
      <c r="N169" s="72"/>
      <c r="O169" s="72"/>
      <c r="P169" s="72"/>
      <c r="Q169" s="45"/>
      <c r="R169" s="10"/>
      <c r="S169" s="10"/>
      <c r="T169" s="59">
        <f t="shared" si="48"/>
        <v>108</v>
      </c>
      <c r="U169" s="186">
        <f t="shared" si="35"/>
        <v>0</v>
      </c>
      <c r="V169" s="187">
        <f t="shared" si="36"/>
        <v>2</v>
      </c>
      <c r="W169" s="187">
        <f t="shared" si="37"/>
        <v>0</v>
      </c>
      <c r="X169" s="187">
        <f t="shared" si="38"/>
        <v>0</v>
      </c>
      <c r="Y169" s="187">
        <f t="shared" si="39"/>
        <v>0</v>
      </c>
      <c r="Z169" s="187">
        <f t="shared" si="40"/>
        <v>0</v>
      </c>
      <c r="AA169" s="187">
        <f t="shared" si="41"/>
        <v>0</v>
      </c>
      <c r="AB169" s="187">
        <f t="shared" si="42"/>
        <v>0</v>
      </c>
      <c r="AC169" s="187">
        <f t="shared" si="43"/>
        <v>0</v>
      </c>
      <c r="AD169" s="187">
        <f t="shared" si="44"/>
        <v>0</v>
      </c>
      <c r="AE169" s="187">
        <f t="shared" si="45"/>
        <v>0</v>
      </c>
      <c r="AF169" s="187">
        <f t="shared" si="46"/>
        <v>0</v>
      </c>
      <c r="AG169" s="191">
        <f t="shared" si="34"/>
        <v>0</v>
      </c>
    </row>
    <row r="170" spans="1:33" ht="26.25" thickBot="1">
      <c r="A170" s="14">
        <v>109</v>
      </c>
      <c r="B170" s="70" t="s">
        <v>493</v>
      </c>
      <c r="C170" s="15" t="s">
        <v>154</v>
      </c>
      <c r="D170" s="181"/>
      <c r="E170" s="159"/>
      <c r="F170" s="160">
        <v>1</v>
      </c>
      <c r="G170" s="160"/>
      <c r="H170" s="161"/>
      <c r="I170" s="13">
        <f t="shared" si="50"/>
        <v>2</v>
      </c>
      <c r="J170" s="50" t="s">
        <v>28</v>
      </c>
      <c r="K170" s="47" t="s">
        <v>324</v>
      </c>
      <c r="L170" s="72"/>
      <c r="M170" s="72"/>
      <c r="N170" s="72"/>
      <c r="O170" s="72"/>
      <c r="P170" s="72"/>
      <c r="Q170" s="45"/>
      <c r="R170" s="10"/>
      <c r="S170" s="10"/>
      <c r="T170" s="59">
        <f t="shared" si="48"/>
        <v>109</v>
      </c>
      <c r="U170" s="186">
        <f t="shared" si="35"/>
        <v>0</v>
      </c>
      <c r="V170" s="187">
        <f t="shared" si="36"/>
        <v>0</v>
      </c>
      <c r="W170" s="187">
        <f t="shared" si="37"/>
        <v>0</v>
      </c>
      <c r="X170" s="187">
        <f t="shared" si="38"/>
        <v>0</v>
      </c>
      <c r="Y170" s="187">
        <f t="shared" si="39"/>
        <v>0</v>
      </c>
      <c r="Z170" s="187">
        <f t="shared" si="40"/>
        <v>0</v>
      </c>
      <c r="AA170" s="187">
        <f t="shared" si="41"/>
        <v>0</v>
      </c>
      <c r="AB170" s="187">
        <f t="shared" si="42"/>
        <v>0</v>
      </c>
      <c r="AC170" s="187">
        <f t="shared" si="43"/>
        <v>0</v>
      </c>
      <c r="AD170" s="187">
        <f t="shared" si="44"/>
        <v>0</v>
      </c>
      <c r="AE170" s="187">
        <f t="shared" si="45"/>
        <v>2</v>
      </c>
      <c r="AF170" s="187">
        <f t="shared" si="46"/>
        <v>0</v>
      </c>
      <c r="AG170" s="191">
        <f t="shared" si="34"/>
        <v>0</v>
      </c>
    </row>
    <row r="171" spans="1:33" ht="39" thickBot="1">
      <c r="A171" s="14">
        <v>110</v>
      </c>
      <c r="B171" s="231" t="s">
        <v>874</v>
      </c>
      <c r="C171" s="15" t="s">
        <v>154</v>
      </c>
      <c r="D171" s="181"/>
      <c r="E171" s="159"/>
      <c r="F171" s="160"/>
      <c r="G171" s="160">
        <v>1</v>
      </c>
      <c r="H171" s="161"/>
      <c r="I171" s="13">
        <f t="shared" si="50"/>
        <v>1</v>
      </c>
      <c r="J171" s="50" t="s">
        <v>28</v>
      </c>
      <c r="K171" s="47" t="s">
        <v>324</v>
      </c>
      <c r="L171" s="72"/>
      <c r="M171" s="72"/>
      <c r="N171" s="72"/>
      <c r="O171" s="72"/>
      <c r="P171" s="72"/>
      <c r="Q171" s="44"/>
      <c r="R171" s="10"/>
      <c r="S171" s="10"/>
      <c r="T171" s="59">
        <f t="shared" si="48"/>
        <v>110</v>
      </c>
      <c r="U171" s="186">
        <f t="shared" si="35"/>
        <v>0</v>
      </c>
      <c r="V171" s="187">
        <f t="shared" si="36"/>
        <v>0</v>
      </c>
      <c r="W171" s="187">
        <f t="shared" si="37"/>
        <v>0</v>
      </c>
      <c r="X171" s="187">
        <f t="shared" si="38"/>
        <v>0</v>
      </c>
      <c r="Y171" s="187">
        <f t="shared" si="39"/>
        <v>0</v>
      </c>
      <c r="Z171" s="187">
        <f t="shared" si="40"/>
        <v>0</v>
      </c>
      <c r="AA171" s="187">
        <f t="shared" si="41"/>
        <v>0</v>
      </c>
      <c r="AB171" s="187">
        <f t="shared" si="42"/>
        <v>0</v>
      </c>
      <c r="AC171" s="187">
        <f t="shared" si="43"/>
        <v>0</v>
      </c>
      <c r="AD171" s="187">
        <f t="shared" si="44"/>
        <v>0</v>
      </c>
      <c r="AE171" s="187">
        <f t="shared" si="45"/>
        <v>1</v>
      </c>
      <c r="AF171" s="187">
        <f t="shared" si="46"/>
        <v>0</v>
      </c>
      <c r="AG171" s="191">
        <f t="shared" si="34"/>
        <v>0</v>
      </c>
    </row>
    <row r="172" spans="1:33" ht="26.25" thickBot="1">
      <c r="A172" s="14">
        <v>111</v>
      </c>
      <c r="B172" s="231" t="s">
        <v>875</v>
      </c>
      <c r="C172" s="15" t="s">
        <v>297</v>
      </c>
      <c r="D172" s="181"/>
      <c r="E172" s="159">
        <v>1</v>
      </c>
      <c r="F172" s="160"/>
      <c r="G172" s="160"/>
      <c r="H172" s="161"/>
      <c r="I172" s="13">
        <f t="shared" si="50"/>
        <v>3</v>
      </c>
      <c r="J172" s="50" t="s">
        <v>28</v>
      </c>
      <c r="K172" s="47" t="s">
        <v>51</v>
      </c>
      <c r="L172" s="72"/>
      <c r="M172" s="72"/>
      <c r="N172" s="72"/>
      <c r="O172" s="72"/>
      <c r="P172" s="72"/>
      <c r="Q172" s="31"/>
      <c r="R172" s="10"/>
      <c r="S172" s="10"/>
      <c r="T172" s="59">
        <f t="shared" si="48"/>
        <v>111</v>
      </c>
      <c r="U172" s="186">
        <f t="shared" si="35"/>
        <v>0</v>
      </c>
      <c r="V172" s="187">
        <f t="shared" si="36"/>
        <v>0</v>
      </c>
      <c r="W172" s="187">
        <f t="shared" si="37"/>
        <v>0</v>
      </c>
      <c r="X172" s="187">
        <f t="shared" si="38"/>
        <v>0</v>
      </c>
      <c r="Y172" s="187">
        <f t="shared" si="39"/>
        <v>0</v>
      </c>
      <c r="Z172" s="187">
        <f t="shared" si="40"/>
        <v>0</v>
      </c>
      <c r="AA172" s="187">
        <f t="shared" si="41"/>
        <v>0</v>
      </c>
      <c r="AB172" s="187">
        <f t="shared" si="42"/>
        <v>0</v>
      </c>
      <c r="AC172" s="187">
        <f t="shared" si="43"/>
        <v>0</v>
      </c>
      <c r="AD172" s="187">
        <f t="shared" si="44"/>
        <v>0</v>
      </c>
      <c r="AE172" s="187">
        <f t="shared" si="45"/>
        <v>3</v>
      </c>
      <c r="AF172" s="187">
        <f t="shared" si="46"/>
        <v>0</v>
      </c>
      <c r="AG172" s="191">
        <f t="shared" si="34"/>
        <v>0</v>
      </c>
    </row>
    <row r="173" spans="1:33" ht="39" thickBot="1">
      <c r="A173" s="14">
        <v>112</v>
      </c>
      <c r="B173" s="70" t="s">
        <v>494</v>
      </c>
      <c r="C173" s="15" t="s">
        <v>225</v>
      </c>
      <c r="D173" s="181"/>
      <c r="E173" s="159">
        <v>1</v>
      </c>
      <c r="F173" s="160"/>
      <c r="G173" s="160"/>
      <c r="H173" s="161"/>
      <c r="I173" s="13">
        <f t="shared" si="50"/>
        <v>3</v>
      </c>
      <c r="J173" s="50" t="s">
        <v>22</v>
      </c>
      <c r="K173" s="47" t="s">
        <v>323</v>
      </c>
      <c r="L173" s="72"/>
      <c r="M173" s="72"/>
      <c r="N173" s="72"/>
      <c r="O173" s="72"/>
      <c r="P173" s="72"/>
      <c r="Q173" s="44"/>
      <c r="R173" s="10"/>
      <c r="S173" s="10"/>
      <c r="T173" s="59">
        <f t="shared" si="48"/>
        <v>112</v>
      </c>
      <c r="U173" s="186">
        <f t="shared" si="35"/>
        <v>0</v>
      </c>
      <c r="V173" s="187">
        <f t="shared" si="36"/>
        <v>3</v>
      </c>
      <c r="W173" s="187">
        <f t="shared" si="37"/>
        <v>0</v>
      </c>
      <c r="X173" s="187">
        <f t="shared" si="38"/>
        <v>0</v>
      </c>
      <c r="Y173" s="187">
        <f t="shared" si="39"/>
        <v>0</v>
      </c>
      <c r="Z173" s="187">
        <f t="shared" si="40"/>
        <v>0</v>
      </c>
      <c r="AA173" s="187">
        <f t="shared" si="41"/>
        <v>0</v>
      </c>
      <c r="AB173" s="187">
        <f t="shared" si="42"/>
        <v>0</v>
      </c>
      <c r="AC173" s="187">
        <f t="shared" si="43"/>
        <v>0</v>
      </c>
      <c r="AD173" s="187">
        <f t="shared" si="44"/>
        <v>0</v>
      </c>
      <c r="AE173" s="187">
        <f t="shared" si="45"/>
        <v>0</v>
      </c>
      <c r="AF173" s="187">
        <f t="shared" si="46"/>
        <v>0</v>
      </c>
      <c r="AG173" s="191">
        <f t="shared" si="34"/>
        <v>0</v>
      </c>
    </row>
    <row r="174" spans="1:33" ht="26.25" thickBot="1">
      <c r="A174" s="14">
        <v>113</v>
      </c>
      <c r="B174" s="70" t="s">
        <v>226</v>
      </c>
      <c r="C174" s="15" t="s">
        <v>227</v>
      </c>
      <c r="D174" s="181"/>
      <c r="E174" s="159">
        <v>1</v>
      </c>
      <c r="F174" s="160"/>
      <c r="G174" s="160"/>
      <c r="H174" s="161"/>
      <c r="I174" s="13">
        <f t="shared" si="50"/>
        <v>3</v>
      </c>
      <c r="J174" s="50" t="s">
        <v>22</v>
      </c>
      <c r="K174" s="47" t="s">
        <v>323</v>
      </c>
      <c r="L174" s="72"/>
      <c r="M174" s="72"/>
      <c r="N174" s="72"/>
      <c r="O174" s="72"/>
      <c r="P174" s="72"/>
      <c r="Q174" s="45"/>
      <c r="R174" s="10"/>
      <c r="S174" s="10"/>
      <c r="T174" s="59">
        <f t="shared" si="48"/>
        <v>113</v>
      </c>
      <c r="U174" s="186">
        <f t="shared" si="35"/>
        <v>0</v>
      </c>
      <c r="V174" s="187">
        <f t="shared" si="36"/>
        <v>3</v>
      </c>
      <c r="W174" s="187">
        <f t="shared" si="37"/>
        <v>0</v>
      </c>
      <c r="X174" s="187">
        <f t="shared" si="38"/>
        <v>0</v>
      </c>
      <c r="Y174" s="187">
        <f t="shared" si="39"/>
        <v>0</v>
      </c>
      <c r="Z174" s="187">
        <f t="shared" si="40"/>
        <v>0</v>
      </c>
      <c r="AA174" s="187">
        <f t="shared" si="41"/>
        <v>0</v>
      </c>
      <c r="AB174" s="187">
        <f t="shared" si="42"/>
        <v>0</v>
      </c>
      <c r="AC174" s="187">
        <f t="shared" si="43"/>
        <v>0</v>
      </c>
      <c r="AD174" s="187">
        <f t="shared" si="44"/>
        <v>0</v>
      </c>
      <c r="AE174" s="187">
        <f t="shared" si="45"/>
        <v>0</v>
      </c>
      <c r="AF174" s="187">
        <f t="shared" si="46"/>
        <v>0</v>
      </c>
      <c r="AG174" s="191">
        <f t="shared" si="34"/>
        <v>0</v>
      </c>
    </row>
    <row r="175" spans="1:33" ht="26.25" thickBot="1">
      <c r="A175" s="119">
        <v>114</v>
      </c>
      <c r="B175" s="70" t="s">
        <v>680</v>
      </c>
      <c r="C175" s="15" t="s">
        <v>227</v>
      </c>
      <c r="D175" s="181">
        <v>1</v>
      </c>
      <c r="E175" s="159"/>
      <c r="F175" s="160"/>
      <c r="G175" s="160"/>
      <c r="H175" s="161"/>
      <c r="I175" s="13">
        <f t="shared" si="50"/>
        <v>0</v>
      </c>
      <c r="J175" s="50" t="s">
        <v>47</v>
      </c>
      <c r="K175" s="49" t="s">
        <v>37</v>
      </c>
      <c r="L175" s="49" t="s">
        <v>346</v>
      </c>
      <c r="M175" s="97" t="s">
        <v>358</v>
      </c>
      <c r="N175" s="72"/>
      <c r="O175" s="72"/>
      <c r="P175" s="72"/>
      <c r="Q175" s="45"/>
      <c r="R175" s="10"/>
      <c r="S175" s="10"/>
      <c r="T175" s="59">
        <f t="shared" si="48"/>
        <v>114</v>
      </c>
      <c r="U175" s="186">
        <f t="shared" si="35"/>
        <v>0</v>
      </c>
      <c r="V175" s="187">
        <f t="shared" si="36"/>
        <v>0</v>
      </c>
      <c r="W175" s="187">
        <f t="shared" si="37"/>
        <v>0</v>
      </c>
      <c r="X175" s="187">
        <f t="shared" si="38"/>
        <v>0</v>
      </c>
      <c r="Y175" s="187">
        <f t="shared" si="39"/>
        <v>0</v>
      </c>
      <c r="Z175" s="187">
        <f t="shared" si="40"/>
        <v>0</v>
      </c>
      <c r="AA175" s="187">
        <f t="shared" si="41"/>
        <v>0</v>
      </c>
      <c r="AB175" s="187">
        <f t="shared" si="42"/>
        <v>0</v>
      </c>
      <c r="AC175" s="187">
        <f t="shared" si="43"/>
        <v>0</v>
      </c>
      <c r="AD175" s="187">
        <f t="shared" si="44"/>
        <v>0</v>
      </c>
      <c r="AE175" s="187">
        <f t="shared" si="45"/>
        <v>0</v>
      </c>
      <c r="AF175" s="187">
        <f t="shared" si="46"/>
        <v>0</v>
      </c>
      <c r="AG175" s="191" t="str">
        <f t="shared" si="34"/>
        <v>DSC</v>
      </c>
    </row>
    <row r="176" spans="1:33" ht="26.25" thickBot="1">
      <c r="A176" s="14">
        <v>115</v>
      </c>
      <c r="B176" s="70" t="s">
        <v>495</v>
      </c>
      <c r="C176" s="15" t="s">
        <v>432</v>
      </c>
      <c r="D176" s="181"/>
      <c r="E176" s="159">
        <v>1</v>
      </c>
      <c r="F176" s="160"/>
      <c r="G176" s="160"/>
      <c r="H176" s="161"/>
      <c r="I176" s="13">
        <f t="shared" si="50"/>
        <v>3</v>
      </c>
      <c r="J176" s="50" t="s">
        <v>22</v>
      </c>
      <c r="K176" s="47" t="s">
        <v>323</v>
      </c>
      <c r="L176" s="72"/>
      <c r="M176" s="72"/>
      <c r="N176" s="72"/>
      <c r="O176" s="72"/>
      <c r="P176" s="72"/>
      <c r="Q176" s="45"/>
      <c r="R176" s="10"/>
      <c r="S176" s="10"/>
      <c r="T176" s="59">
        <f t="shared" si="48"/>
        <v>115</v>
      </c>
      <c r="U176" s="186">
        <f t="shared" si="35"/>
        <v>0</v>
      </c>
      <c r="V176" s="187">
        <f t="shared" si="36"/>
        <v>3</v>
      </c>
      <c r="W176" s="187">
        <f t="shared" si="37"/>
        <v>0</v>
      </c>
      <c r="X176" s="187">
        <f t="shared" si="38"/>
        <v>0</v>
      </c>
      <c r="Y176" s="187">
        <f t="shared" si="39"/>
        <v>0</v>
      </c>
      <c r="Z176" s="187">
        <f t="shared" si="40"/>
        <v>0</v>
      </c>
      <c r="AA176" s="187">
        <f t="shared" si="41"/>
        <v>0</v>
      </c>
      <c r="AB176" s="187">
        <f t="shared" si="42"/>
        <v>0</v>
      </c>
      <c r="AC176" s="187">
        <f t="shared" si="43"/>
        <v>0</v>
      </c>
      <c r="AD176" s="187">
        <f t="shared" si="44"/>
        <v>0</v>
      </c>
      <c r="AE176" s="187">
        <f t="shared" si="45"/>
        <v>0</v>
      </c>
      <c r="AF176" s="187">
        <f t="shared" si="46"/>
        <v>0</v>
      </c>
      <c r="AG176" s="191">
        <f t="shared" si="34"/>
        <v>0</v>
      </c>
    </row>
    <row r="177" spans="1:33" ht="26.25" thickBot="1">
      <c r="A177" s="14">
        <v>116</v>
      </c>
      <c r="B177" s="70" t="s">
        <v>496</v>
      </c>
      <c r="C177" s="15" t="s">
        <v>228</v>
      </c>
      <c r="D177" s="181"/>
      <c r="E177" s="159">
        <v>1</v>
      </c>
      <c r="F177" s="160"/>
      <c r="G177" s="160"/>
      <c r="H177" s="161"/>
      <c r="I177" s="13">
        <f t="shared" si="50"/>
        <v>3</v>
      </c>
      <c r="J177" s="50" t="s">
        <v>22</v>
      </c>
      <c r="K177" s="47" t="s">
        <v>323</v>
      </c>
      <c r="L177" s="72"/>
      <c r="M177" s="72"/>
      <c r="N177" s="72"/>
      <c r="O177" s="72"/>
      <c r="P177" s="72"/>
      <c r="Q177" s="45"/>
      <c r="R177" s="10"/>
      <c r="S177" s="10"/>
      <c r="T177" s="59">
        <f t="shared" si="48"/>
        <v>116</v>
      </c>
      <c r="U177" s="186">
        <f t="shared" si="35"/>
        <v>0</v>
      </c>
      <c r="V177" s="187">
        <f t="shared" si="36"/>
        <v>3</v>
      </c>
      <c r="W177" s="187">
        <f t="shared" si="37"/>
        <v>0</v>
      </c>
      <c r="X177" s="187">
        <f t="shared" si="38"/>
        <v>0</v>
      </c>
      <c r="Y177" s="187">
        <f t="shared" si="39"/>
        <v>0</v>
      </c>
      <c r="Z177" s="187">
        <f t="shared" si="40"/>
        <v>0</v>
      </c>
      <c r="AA177" s="187">
        <f t="shared" si="41"/>
        <v>0</v>
      </c>
      <c r="AB177" s="187">
        <f t="shared" si="42"/>
        <v>0</v>
      </c>
      <c r="AC177" s="187">
        <f t="shared" si="43"/>
        <v>0</v>
      </c>
      <c r="AD177" s="187">
        <f t="shared" si="44"/>
        <v>0</v>
      </c>
      <c r="AE177" s="187">
        <f t="shared" si="45"/>
        <v>0</v>
      </c>
      <c r="AF177" s="187">
        <f t="shared" si="46"/>
        <v>0</v>
      </c>
      <c r="AG177" s="191">
        <f t="shared" si="34"/>
        <v>0</v>
      </c>
    </row>
    <row r="178" spans="1:33" ht="26.25" thickBot="1">
      <c r="A178" s="14">
        <v>117</v>
      </c>
      <c r="B178" s="70" t="s">
        <v>229</v>
      </c>
      <c r="C178" s="15" t="s">
        <v>230</v>
      </c>
      <c r="D178" s="181"/>
      <c r="E178" s="159"/>
      <c r="F178" s="160">
        <v>1</v>
      </c>
      <c r="G178" s="160"/>
      <c r="H178" s="161"/>
      <c r="I178" s="13">
        <f t="shared" si="50"/>
        <v>2</v>
      </c>
      <c r="J178" s="50" t="s">
        <v>28</v>
      </c>
      <c r="K178" s="47" t="s">
        <v>51</v>
      </c>
      <c r="L178" s="47" t="s">
        <v>323</v>
      </c>
      <c r="M178" s="72"/>
      <c r="N178" s="72"/>
      <c r="O178" s="72"/>
      <c r="P178" s="72"/>
      <c r="Q178" s="45"/>
      <c r="R178" s="10"/>
      <c r="S178" s="10"/>
      <c r="T178" s="59">
        <f t="shared" si="48"/>
        <v>117</v>
      </c>
      <c r="U178" s="186">
        <f t="shared" si="35"/>
        <v>0</v>
      </c>
      <c r="V178" s="187">
        <f t="shared" si="36"/>
        <v>0</v>
      </c>
      <c r="W178" s="187">
        <f t="shared" si="37"/>
        <v>0</v>
      </c>
      <c r="X178" s="187">
        <f t="shared" si="38"/>
        <v>0</v>
      </c>
      <c r="Y178" s="187">
        <f t="shared" si="39"/>
        <v>0</v>
      </c>
      <c r="Z178" s="187">
        <f t="shared" si="40"/>
        <v>0</v>
      </c>
      <c r="AA178" s="187">
        <f t="shared" si="41"/>
        <v>0</v>
      </c>
      <c r="AB178" s="187">
        <f t="shared" si="42"/>
        <v>0</v>
      </c>
      <c r="AC178" s="187">
        <f t="shared" si="43"/>
        <v>0</v>
      </c>
      <c r="AD178" s="187">
        <f t="shared" si="44"/>
        <v>0</v>
      </c>
      <c r="AE178" s="187">
        <f t="shared" si="45"/>
        <v>2</v>
      </c>
      <c r="AF178" s="187">
        <f t="shared" si="46"/>
        <v>0</v>
      </c>
      <c r="AG178" s="191">
        <f t="shared" si="34"/>
        <v>0</v>
      </c>
    </row>
    <row r="179" spans="1:33" ht="26.25" thickBot="1">
      <c r="A179" s="14">
        <v>118</v>
      </c>
      <c r="B179" s="70" t="s">
        <v>231</v>
      </c>
      <c r="C179" s="15" t="s">
        <v>232</v>
      </c>
      <c r="D179" s="181"/>
      <c r="E179" s="159"/>
      <c r="F179" s="160"/>
      <c r="G179" s="160">
        <v>1</v>
      </c>
      <c r="H179" s="161"/>
      <c r="I179" s="13">
        <f t="shared" si="50"/>
        <v>1</v>
      </c>
      <c r="J179" s="50" t="s">
        <v>32</v>
      </c>
      <c r="K179" s="47" t="s">
        <v>51</v>
      </c>
      <c r="L179" s="47" t="s">
        <v>323</v>
      </c>
      <c r="M179" s="72"/>
      <c r="N179" s="72"/>
      <c r="O179" s="72"/>
      <c r="P179" s="72"/>
      <c r="Q179" s="45"/>
      <c r="R179" s="10"/>
      <c r="S179" s="10"/>
      <c r="T179" s="59">
        <f t="shared" si="48"/>
        <v>118</v>
      </c>
      <c r="U179" s="186">
        <f t="shared" si="35"/>
        <v>0</v>
      </c>
      <c r="V179" s="187">
        <f t="shared" si="36"/>
        <v>0</v>
      </c>
      <c r="W179" s="187">
        <f t="shared" si="37"/>
        <v>0</v>
      </c>
      <c r="X179" s="187">
        <f t="shared" si="38"/>
        <v>0</v>
      </c>
      <c r="Y179" s="187">
        <f t="shared" si="39"/>
        <v>0</v>
      </c>
      <c r="Z179" s="187">
        <f t="shared" si="40"/>
        <v>0</v>
      </c>
      <c r="AA179" s="187">
        <f t="shared" si="41"/>
        <v>0</v>
      </c>
      <c r="AB179" s="187">
        <f t="shared" si="42"/>
        <v>1</v>
      </c>
      <c r="AC179" s="187">
        <f t="shared" si="43"/>
        <v>0</v>
      </c>
      <c r="AD179" s="187">
        <f t="shared" si="44"/>
        <v>0</v>
      </c>
      <c r="AE179" s="187">
        <f t="shared" si="45"/>
        <v>0</v>
      </c>
      <c r="AF179" s="187">
        <f t="shared" si="46"/>
        <v>0</v>
      </c>
      <c r="AG179" s="191">
        <f t="shared" si="34"/>
        <v>0</v>
      </c>
    </row>
    <row r="180" spans="1:33" ht="39" thickBot="1">
      <c r="A180" s="119">
        <v>119</v>
      </c>
      <c r="B180" s="70" t="s">
        <v>737</v>
      </c>
      <c r="C180" s="15" t="s">
        <v>233</v>
      </c>
      <c r="D180" s="181">
        <v>1</v>
      </c>
      <c r="E180" s="159"/>
      <c r="F180" s="160"/>
      <c r="G180" s="160"/>
      <c r="H180" s="161"/>
      <c r="I180" s="13">
        <f t="shared" si="50"/>
        <v>0</v>
      </c>
      <c r="J180" s="50" t="s">
        <v>22</v>
      </c>
      <c r="K180" s="47" t="s">
        <v>323</v>
      </c>
      <c r="L180" s="72"/>
      <c r="M180" s="72"/>
      <c r="N180" s="72"/>
      <c r="O180" s="72"/>
      <c r="P180" s="72"/>
      <c r="Q180" s="45"/>
      <c r="R180" s="10"/>
      <c r="S180" s="10"/>
      <c r="T180" s="59">
        <f t="shared" si="48"/>
        <v>119</v>
      </c>
      <c r="U180" s="186">
        <f t="shared" si="35"/>
        <v>0</v>
      </c>
      <c r="V180" s="187">
        <f t="shared" si="36"/>
        <v>0</v>
      </c>
      <c r="W180" s="187">
        <f t="shared" si="37"/>
        <v>0</v>
      </c>
      <c r="X180" s="187">
        <f t="shared" si="38"/>
        <v>0</v>
      </c>
      <c r="Y180" s="187">
        <f t="shared" si="39"/>
        <v>0</v>
      </c>
      <c r="Z180" s="187">
        <f t="shared" si="40"/>
        <v>0</v>
      </c>
      <c r="AA180" s="187">
        <f t="shared" si="41"/>
        <v>0</v>
      </c>
      <c r="AB180" s="187">
        <f t="shared" si="42"/>
        <v>0</v>
      </c>
      <c r="AC180" s="187">
        <f t="shared" si="43"/>
        <v>0</v>
      </c>
      <c r="AD180" s="187">
        <f t="shared" si="44"/>
        <v>0</v>
      </c>
      <c r="AE180" s="187">
        <f t="shared" si="45"/>
        <v>0</v>
      </c>
      <c r="AF180" s="187">
        <f t="shared" si="46"/>
        <v>0</v>
      </c>
      <c r="AG180" s="191" t="str">
        <f t="shared" si="34"/>
        <v>TDP</v>
      </c>
    </row>
    <row r="181" spans="1:33" ht="26.25" thickBot="1">
      <c r="A181" s="119">
        <v>120</v>
      </c>
      <c r="B181" s="70" t="s">
        <v>234</v>
      </c>
      <c r="C181" s="15" t="s">
        <v>235</v>
      </c>
      <c r="D181" s="181"/>
      <c r="E181" s="159"/>
      <c r="F181" s="160"/>
      <c r="G181" s="160"/>
      <c r="H181" s="161">
        <v>1</v>
      </c>
      <c r="I181" s="13">
        <f t="shared" si="50"/>
        <v>0</v>
      </c>
      <c r="J181" s="50" t="s">
        <v>28</v>
      </c>
      <c r="K181" s="47" t="s">
        <v>324</v>
      </c>
      <c r="L181" s="72"/>
      <c r="M181" s="72"/>
      <c r="N181" s="72"/>
      <c r="O181" s="72"/>
      <c r="P181" s="72"/>
      <c r="Q181" s="45"/>
      <c r="R181" s="10"/>
      <c r="S181" s="10"/>
      <c r="T181" s="59">
        <f t="shared" si="48"/>
        <v>120</v>
      </c>
      <c r="U181" s="186">
        <f t="shared" si="35"/>
        <v>0</v>
      </c>
      <c r="V181" s="187">
        <f t="shared" si="36"/>
        <v>0</v>
      </c>
      <c r="W181" s="187">
        <f t="shared" si="37"/>
        <v>0</v>
      </c>
      <c r="X181" s="187">
        <f t="shared" si="38"/>
        <v>0</v>
      </c>
      <c r="Y181" s="187">
        <f t="shared" si="39"/>
        <v>0</v>
      </c>
      <c r="Z181" s="187">
        <f t="shared" si="40"/>
        <v>0</v>
      </c>
      <c r="AA181" s="187">
        <f t="shared" si="41"/>
        <v>0</v>
      </c>
      <c r="AB181" s="187">
        <f t="shared" si="42"/>
        <v>0</v>
      </c>
      <c r="AC181" s="187">
        <f t="shared" si="43"/>
        <v>0</v>
      </c>
      <c r="AD181" s="187">
        <f t="shared" si="44"/>
        <v>0</v>
      </c>
      <c r="AE181" s="187">
        <f t="shared" si="45"/>
        <v>0</v>
      </c>
      <c r="AF181" s="187">
        <f t="shared" si="46"/>
        <v>0</v>
      </c>
      <c r="AG181" s="191">
        <f t="shared" si="34"/>
        <v>0</v>
      </c>
    </row>
    <row r="182" spans="1:33" ht="26.25" thickBot="1">
      <c r="A182" s="14">
        <v>121</v>
      </c>
      <c r="B182" s="70" t="s">
        <v>236</v>
      </c>
      <c r="C182" s="15" t="s">
        <v>237</v>
      </c>
      <c r="D182" s="181"/>
      <c r="E182" s="159"/>
      <c r="F182" s="160"/>
      <c r="G182" s="160"/>
      <c r="H182" s="161">
        <v>1</v>
      </c>
      <c r="I182" s="13">
        <f t="shared" si="50"/>
        <v>0</v>
      </c>
      <c r="J182" s="50" t="s">
        <v>33</v>
      </c>
      <c r="K182" s="47" t="s">
        <v>323</v>
      </c>
      <c r="L182" s="72"/>
      <c r="M182" s="72"/>
      <c r="N182" s="72"/>
      <c r="O182" s="72"/>
      <c r="P182" s="72"/>
      <c r="Q182" s="45"/>
      <c r="R182" s="10"/>
      <c r="S182" s="10"/>
      <c r="T182" s="59">
        <f t="shared" si="48"/>
        <v>121</v>
      </c>
      <c r="U182" s="186">
        <f t="shared" si="35"/>
        <v>0</v>
      </c>
      <c r="V182" s="187">
        <f t="shared" si="36"/>
        <v>0</v>
      </c>
      <c r="W182" s="187">
        <f t="shared" si="37"/>
        <v>0</v>
      </c>
      <c r="X182" s="187">
        <f t="shared" si="38"/>
        <v>0</v>
      </c>
      <c r="Y182" s="187">
        <f t="shared" si="39"/>
        <v>0</v>
      </c>
      <c r="Z182" s="187">
        <f t="shared" si="40"/>
        <v>0</v>
      </c>
      <c r="AA182" s="187">
        <f t="shared" si="41"/>
        <v>0</v>
      </c>
      <c r="AB182" s="187">
        <f t="shared" si="42"/>
        <v>0</v>
      </c>
      <c r="AC182" s="187">
        <f t="shared" si="43"/>
        <v>0</v>
      </c>
      <c r="AD182" s="187">
        <f t="shared" si="44"/>
        <v>0</v>
      </c>
      <c r="AE182" s="187">
        <f t="shared" si="45"/>
        <v>0</v>
      </c>
      <c r="AF182" s="187">
        <f t="shared" si="46"/>
        <v>0</v>
      </c>
      <c r="AG182" s="191">
        <f t="shared" si="34"/>
        <v>0</v>
      </c>
    </row>
    <row r="183" spans="1:33" ht="26.25" thickBot="1">
      <c r="A183" s="14">
        <v>122</v>
      </c>
      <c r="B183" s="231" t="s">
        <v>876</v>
      </c>
      <c r="C183" s="15" t="s">
        <v>237</v>
      </c>
      <c r="D183" s="181"/>
      <c r="E183" s="159">
        <v>1</v>
      </c>
      <c r="F183" s="160"/>
      <c r="G183" s="160"/>
      <c r="H183" s="161"/>
      <c r="I183" s="13">
        <f t="shared" si="50"/>
        <v>3</v>
      </c>
      <c r="J183" s="50" t="s">
        <v>34</v>
      </c>
      <c r="K183" s="47" t="s">
        <v>323</v>
      </c>
      <c r="L183" s="72"/>
      <c r="M183" s="72"/>
      <c r="N183" s="72"/>
      <c r="O183" s="72"/>
      <c r="P183" s="72"/>
      <c r="Q183" s="45"/>
      <c r="R183" s="10"/>
      <c r="S183" s="10"/>
      <c r="T183" s="59">
        <f t="shared" si="48"/>
        <v>122</v>
      </c>
      <c r="U183" s="186">
        <f t="shared" si="35"/>
        <v>3</v>
      </c>
      <c r="V183" s="187">
        <f t="shared" si="36"/>
        <v>0</v>
      </c>
      <c r="W183" s="187">
        <f t="shared" si="37"/>
        <v>0</v>
      </c>
      <c r="X183" s="187">
        <f t="shared" si="38"/>
        <v>0</v>
      </c>
      <c r="Y183" s="187">
        <f t="shared" si="39"/>
        <v>0</v>
      </c>
      <c r="Z183" s="187">
        <f t="shared" si="40"/>
        <v>0</v>
      </c>
      <c r="AA183" s="187">
        <f t="shared" si="41"/>
        <v>0</v>
      </c>
      <c r="AB183" s="187">
        <f t="shared" si="42"/>
        <v>0</v>
      </c>
      <c r="AC183" s="187">
        <f t="shared" si="43"/>
        <v>0</v>
      </c>
      <c r="AD183" s="187">
        <f t="shared" si="44"/>
        <v>0</v>
      </c>
      <c r="AE183" s="187">
        <f t="shared" si="45"/>
        <v>0</v>
      </c>
      <c r="AF183" s="187">
        <f t="shared" si="46"/>
        <v>0</v>
      </c>
      <c r="AG183" s="191">
        <f t="shared" si="34"/>
        <v>0</v>
      </c>
    </row>
    <row r="184" spans="1:33" ht="39" thickBot="1">
      <c r="A184" s="119">
        <v>123</v>
      </c>
      <c r="B184" s="231" t="s">
        <v>877</v>
      </c>
      <c r="C184" s="15" t="s">
        <v>238</v>
      </c>
      <c r="D184" s="181"/>
      <c r="E184" s="159">
        <v>1</v>
      </c>
      <c r="F184" s="160"/>
      <c r="G184" s="160"/>
      <c r="H184" s="161"/>
      <c r="I184" s="13">
        <f t="shared" si="50"/>
        <v>3</v>
      </c>
      <c r="J184" s="50" t="s">
        <v>25</v>
      </c>
      <c r="K184" s="49" t="s">
        <v>325</v>
      </c>
      <c r="L184" s="72"/>
      <c r="M184" s="72"/>
      <c r="N184" s="72"/>
      <c r="O184" s="72"/>
      <c r="P184" s="72"/>
      <c r="Q184" s="45"/>
      <c r="R184" s="10"/>
      <c r="S184" s="10"/>
      <c r="T184" s="59">
        <f t="shared" si="48"/>
        <v>123</v>
      </c>
      <c r="U184" s="186">
        <f t="shared" si="35"/>
        <v>0</v>
      </c>
      <c r="V184" s="187">
        <f t="shared" si="36"/>
        <v>0</v>
      </c>
      <c r="W184" s="187">
        <f t="shared" si="37"/>
        <v>3</v>
      </c>
      <c r="X184" s="187">
        <f t="shared" si="38"/>
        <v>0</v>
      </c>
      <c r="Y184" s="187">
        <f t="shared" si="39"/>
        <v>0</v>
      </c>
      <c r="Z184" s="187">
        <f t="shared" si="40"/>
        <v>0</v>
      </c>
      <c r="AA184" s="187">
        <f t="shared" si="41"/>
        <v>0</v>
      </c>
      <c r="AB184" s="187">
        <f t="shared" si="42"/>
        <v>0</v>
      </c>
      <c r="AC184" s="187">
        <f t="shared" si="43"/>
        <v>0</v>
      </c>
      <c r="AD184" s="187">
        <f t="shared" si="44"/>
        <v>0</v>
      </c>
      <c r="AE184" s="187">
        <f t="shared" si="45"/>
        <v>0</v>
      </c>
      <c r="AF184" s="187">
        <f t="shared" si="46"/>
        <v>0</v>
      </c>
      <c r="AG184" s="191">
        <f aca="true" t="shared" si="51" ref="AG184:AG247">IF(D184=1,J184,0)</f>
        <v>0</v>
      </c>
    </row>
    <row r="185" spans="1:33" ht="26.25" thickBot="1">
      <c r="A185" s="119">
        <v>124</v>
      </c>
      <c r="B185" s="70" t="s">
        <v>497</v>
      </c>
      <c r="C185" s="15" t="s">
        <v>238</v>
      </c>
      <c r="D185" s="181"/>
      <c r="E185" s="159"/>
      <c r="F185" s="160"/>
      <c r="G185" s="160"/>
      <c r="H185" s="161">
        <v>1</v>
      </c>
      <c r="I185" s="13">
        <f t="shared" si="50"/>
        <v>0</v>
      </c>
      <c r="J185" s="50" t="s">
        <v>25</v>
      </c>
      <c r="K185" s="49" t="s">
        <v>325</v>
      </c>
      <c r="L185" s="72"/>
      <c r="M185" s="72"/>
      <c r="N185" s="72"/>
      <c r="O185" s="72"/>
      <c r="P185" s="72"/>
      <c r="Q185" s="45"/>
      <c r="R185" s="10"/>
      <c r="S185" s="10"/>
      <c r="T185" s="59">
        <f t="shared" si="48"/>
        <v>124</v>
      </c>
      <c r="U185" s="186">
        <f aca="true" t="shared" si="52" ref="U185:U248">IF(J185=$U$7,I185,0)</f>
        <v>0</v>
      </c>
      <c r="V185" s="187">
        <f aca="true" t="shared" si="53" ref="V185:V248">IF(J185=$V$7,I185,0)</f>
        <v>0</v>
      </c>
      <c r="W185" s="187">
        <f aca="true" t="shared" si="54" ref="W185:W248">IF(J185=$W$7,I185,0)</f>
        <v>0</v>
      </c>
      <c r="X185" s="187">
        <f aca="true" t="shared" si="55" ref="X185:X248">IF(J185=$X$7,I185,0)</f>
        <v>0</v>
      </c>
      <c r="Y185" s="187">
        <f aca="true" t="shared" si="56" ref="Y185:Y248">IF(J185=$Y$7,I185,0)</f>
        <v>0</v>
      </c>
      <c r="Z185" s="187">
        <f aca="true" t="shared" si="57" ref="Z185:Z248">IF(J185=$Z$7,I185,0)</f>
        <v>0</v>
      </c>
      <c r="AA185" s="187">
        <f aca="true" t="shared" si="58" ref="AA185:AA248">IF(J185=$AA$7,I185,0)</f>
        <v>0</v>
      </c>
      <c r="AB185" s="187">
        <f aca="true" t="shared" si="59" ref="AB185:AB248">IF(J185=$AB$7,I185,0)</f>
        <v>0</v>
      </c>
      <c r="AC185" s="187">
        <f aca="true" t="shared" si="60" ref="AC185:AC248">IF(J185=$AC$7,I185,0)</f>
        <v>0</v>
      </c>
      <c r="AD185" s="187">
        <f aca="true" t="shared" si="61" ref="AD185:AD248">IF(J185=$AD$7,I185,0)</f>
        <v>0</v>
      </c>
      <c r="AE185" s="187">
        <f aca="true" t="shared" si="62" ref="AE185:AE248">IF(J185=$AE$7,I185,0)</f>
        <v>0</v>
      </c>
      <c r="AF185" s="187">
        <f aca="true" t="shared" si="63" ref="AF185:AF248">IF(J185=$AF$7,I185,0)</f>
        <v>0</v>
      </c>
      <c r="AG185" s="191">
        <f t="shared" si="51"/>
        <v>0</v>
      </c>
    </row>
    <row r="186" spans="1:33" ht="13.5" thickBot="1">
      <c r="A186" s="14">
        <v>125</v>
      </c>
      <c r="B186" s="70" t="s">
        <v>498</v>
      </c>
      <c r="C186" s="15" t="s">
        <v>432</v>
      </c>
      <c r="D186" s="181"/>
      <c r="E186" s="159">
        <v>1</v>
      </c>
      <c r="F186" s="160"/>
      <c r="G186" s="160"/>
      <c r="H186" s="161"/>
      <c r="I186" s="13">
        <f t="shared" si="50"/>
        <v>3</v>
      </c>
      <c r="J186" s="50" t="s">
        <v>25</v>
      </c>
      <c r="K186" s="49" t="s">
        <v>50</v>
      </c>
      <c r="L186" s="72"/>
      <c r="M186" s="72"/>
      <c r="N186" s="72"/>
      <c r="O186" s="72"/>
      <c r="P186" s="72"/>
      <c r="Q186" s="45"/>
      <c r="R186" s="10"/>
      <c r="S186" s="10"/>
      <c r="T186" s="59">
        <f t="shared" si="48"/>
        <v>125</v>
      </c>
      <c r="U186" s="186">
        <f t="shared" si="52"/>
        <v>0</v>
      </c>
      <c r="V186" s="187">
        <f t="shared" si="53"/>
        <v>0</v>
      </c>
      <c r="W186" s="187">
        <f t="shared" si="54"/>
        <v>3</v>
      </c>
      <c r="X186" s="187">
        <f t="shared" si="55"/>
        <v>0</v>
      </c>
      <c r="Y186" s="187">
        <f t="shared" si="56"/>
        <v>0</v>
      </c>
      <c r="Z186" s="187">
        <f t="shared" si="57"/>
        <v>0</v>
      </c>
      <c r="AA186" s="187">
        <f t="shared" si="58"/>
        <v>0</v>
      </c>
      <c r="AB186" s="187">
        <f t="shared" si="59"/>
        <v>0</v>
      </c>
      <c r="AC186" s="187">
        <f t="shared" si="60"/>
        <v>0</v>
      </c>
      <c r="AD186" s="187">
        <f t="shared" si="61"/>
        <v>0</v>
      </c>
      <c r="AE186" s="187">
        <f t="shared" si="62"/>
        <v>0</v>
      </c>
      <c r="AF186" s="187">
        <f t="shared" si="63"/>
        <v>0</v>
      </c>
      <c r="AG186" s="191">
        <f t="shared" si="51"/>
        <v>0</v>
      </c>
    </row>
    <row r="187" spans="1:33" ht="26.25" thickBot="1">
      <c r="A187" s="119">
        <v>126</v>
      </c>
      <c r="B187" s="231" t="s">
        <v>878</v>
      </c>
      <c r="C187" s="15" t="s">
        <v>432</v>
      </c>
      <c r="D187" s="181"/>
      <c r="E187" s="159">
        <v>1</v>
      </c>
      <c r="F187" s="160"/>
      <c r="G187" s="160"/>
      <c r="H187" s="161"/>
      <c r="I187" s="13">
        <f t="shared" si="50"/>
        <v>3</v>
      </c>
      <c r="J187" s="50" t="s">
        <v>25</v>
      </c>
      <c r="K187" s="49" t="s">
        <v>50</v>
      </c>
      <c r="L187" s="95" t="s">
        <v>49</v>
      </c>
      <c r="M187" s="72"/>
      <c r="N187" s="72"/>
      <c r="O187" s="72"/>
      <c r="P187" s="72"/>
      <c r="Q187" s="45"/>
      <c r="R187" s="10"/>
      <c r="S187" s="10"/>
      <c r="T187" s="59">
        <f t="shared" si="48"/>
        <v>126</v>
      </c>
      <c r="U187" s="186">
        <f t="shared" si="52"/>
        <v>0</v>
      </c>
      <c r="V187" s="187">
        <f t="shared" si="53"/>
        <v>0</v>
      </c>
      <c r="W187" s="187">
        <f t="shared" si="54"/>
        <v>3</v>
      </c>
      <c r="X187" s="187">
        <f t="shared" si="55"/>
        <v>0</v>
      </c>
      <c r="Y187" s="187">
        <f t="shared" si="56"/>
        <v>0</v>
      </c>
      <c r="Z187" s="187">
        <f t="shared" si="57"/>
        <v>0</v>
      </c>
      <c r="AA187" s="187">
        <f t="shared" si="58"/>
        <v>0</v>
      </c>
      <c r="AB187" s="187">
        <f t="shared" si="59"/>
        <v>0</v>
      </c>
      <c r="AC187" s="187">
        <f t="shared" si="60"/>
        <v>0</v>
      </c>
      <c r="AD187" s="187">
        <f t="shared" si="61"/>
        <v>0</v>
      </c>
      <c r="AE187" s="187">
        <f t="shared" si="62"/>
        <v>0</v>
      </c>
      <c r="AF187" s="187">
        <f t="shared" si="63"/>
        <v>0</v>
      </c>
      <c r="AG187" s="191">
        <f t="shared" si="51"/>
        <v>0</v>
      </c>
    </row>
    <row r="188" spans="1:33" ht="26.25" thickBot="1">
      <c r="A188" s="119">
        <v>127</v>
      </c>
      <c r="B188" s="70" t="s">
        <v>681</v>
      </c>
      <c r="C188" s="15" t="s">
        <v>432</v>
      </c>
      <c r="D188" s="181"/>
      <c r="E188" s="159">
        <v>1</v>
      </c>
      <c r="F188" s="160"/>
      <c r="G188" s="160"/>
      <c r="H188" s="161"/>
      <c r="I188" s="13">
        <f t="shared" si="50"/>
        <v>3</v>
      </c>
      <c r="J188" s="50" t="s">
        <v>25</v>
      </c>
      <c r="K188" s="49" t="s">
        <v>330</v>
      </c>
      <c r="L188" s="98" t="s">
        <v>331</v>
      </c>
      <c r="M188" s="72"/>
      <c r="N188" s="72"/>
      <c r="O188" s="72"/>
      <c r="P188" s="72"/>
      <c r="Q188" s="45"/>
      <c r="R188" s="10"/>
      <c r="S188" s="10"/>
      <c r="T188" s="59">
        <f t="shared" si="48"/>
        <v>127</v>
      </c>
      <c r="U188" s="186">
        <f t="shared" si="52"/>
        <v>0</v>
      </c>
      <c r="V188" s="187">
        <f t="shared" si="53"/>
        <v>0</v>
      </c>
      <c r="W188" s="187">
        <f t="shared" si="54"/>
        <v>3</v>
      </c>
      <c r="X188" s="187">
        <f t="shared" si="55"/>
        <v>0</v>
      </c>
      <c r="Y188" s="187">
        <f t="shared" si="56"/>
        <v>0</v>
      </c>
      <c r="Z188" s="187">
        <f t="shared" si="57"/>
        <v>0</v>
      </c>
      <c r="AA188" s="187">
        <f t="shared" si="58"/>
        <v>0</v>
      </c>
      <c r="AB188" s="187">
        <f t="shared" si="59"/>
        <v>0</v>
      </c>
      <c r="AC188" s="187">
        <f t="shared" si="60"/>
        <v>0</v>
      </c>
      <c r="AD188" s="187">
        <f t="shared" si="61"/>
        <v>0</v>
      </c>
      <c r="AE188" s="187">
        <f t="shared" si="62"/>
        <v>0</v>
      </c>
      <c r="AF188" s="187">
        <f t="shared" si="63"/>
        <v>0</v>
      </c>
      <c r="AG188" s="191">
        <f t="shared" si="51"/>
        <v>0</v>
      </c>
    </row>
    <row r="189" spans="1:33" ht="26.25" thickBot="1">
      <c r="A189" s="119">
        <v>128</v>
      </c>
      <c r="B189" s="231" t="s">
        <v>879</v>
      </c>
      <c r="C189" s="15" t="s">
        <v>432</v>
      </c>
      <c r="D189" s="181"/>
      <c r="E189" s="159">
        <v>1</v>
      </c>
      <c r="F189" s="160"/>
      <c r="G189" s="160"/>
      <c r="H189" s="161"/>
      <c r="I189" s="13">
        <f t="shared" si="50"/>
        <v>3</v>
      </c>
      <c r="J189" s="50" t="s">
        <v>25</v>
      </c>
      <c r="K189" s="49" t="s">
        <v>50</v>
      </c>
      <c r="L189" s="72"/>
      <c r="M189" s="72"/>
      <c r="N189" s="72"/>
      <c r="O189" s="72"/>
      <c r="P189" s="72"/>
      <c r="Q189" s="48"/>
      <c r="R189" s="10"/>
      <c r="S189" s="10"/>
      <c r="T189" s="59">
        <f t="shared" si="48"/>
        <v>128</v>
      </c>
      <c r="U189" s="186">
        <f t="shared" si="52"/>
        <v>0</v>
      </c>
      <c r="V189" s="187">
        <f t="shared" si="53"/>
        <v>0</v>
      </c>
      <c r="W189" s="187">
        <f t="shared" si="54"/>
        <v>3</v>
      </c>
      <c r="X189" s="187">
        <f t="shared" si="55"/>
        <v>0</v>
      </c>
      <c r="Y189" s="187">
        <f t="shared" si="56"/>
        <v>0</v>
      </c>
      <c r="Z189" s="187">
        <f t="shared" si="57"/>
        <v>0</v>
      </c>
      <c r="AA189" s="187">
        <f t="shared" si="58"/>
        <v>0</v>
      </c>
      <c r="AB189" s="187">
        <f t="shared" si="59"/>
        <v>0</v>
      </c>
      <c r="AC189" s="187">
        <f t="shared" si="60"/>
        <v>0</v>
      </c>
      <c r="AD189" s="187">
        <f t="shared" si="61"/>
        <v>0</v>
      </c>
      <c r="AE189" s="187">
        <f t="shared" si="62"/>
        <v>0</v>
      </c>
      <c r="AF189" s="187">
        <f t="shared" si="63"/>
        <v>0</v>
      </c>
      <c r="AG189" s="191">
        <f t="shared" si="51"/>
        <v>0</v>
      </c>
    </row>
    <row r="190" spans="1:33" ht="13.5" thickBot="1">
      <c r="A190" s="14">
        <v>129</v>
      </c>
      <c r="B190" s="70" t="s">
        <v>239</v>
      </c>
      <c r="C190" s="15" t="s">
        <v>432</v>
      </c>
      <c r="D190" s="181"/>
      <c r="E190" s="159">
        <v>1</v>
      </c>
      <c r="F190" s="160"/>
      <c r="G190" s="160"/>
      <c r="H190" s="161"/>
      <c r="I190" s="13">
        <f t="shared" si="50"/>
        <v>3</v>
      </c>
      <c r="J190" s="50" t="s">
        <v>25</v>
      </c>
      <c r="K190" s="49" t="s">
        <v>340</v>
      </c>
      <c r="L190" s="49" t="s">
        <v>52</v>
      </c>
      <c r="M190" s="72"/>
      <c r="N190" s="72"/>
      <c r="O190" s="72"/>
      <c r="P190" s="72"/>
      <c r="Q190" s="45"/>
      <c r="R190" s="10"/>
      <c r="S190" s="10"/>
      <c r="T190" s="59">
        <f t="shared" si="48"/>
        <v>129</v>
      </c>
      <c r="U190" s="186">
        <f t="shared" si="52"/>
        <v>0</v>
      </c>
      <c r="V190" s="187">
        <f t="shared" si="53"/>
        <v>0</v>
      </c>
      <c r="W190" s="187">
        <f t="shared" si="54"/>
        <v>3</v>
      </c>
      <c r="X190" s="187">
        <f t="shared" si="55"/>
        <v>0</v>
      </c>
      <c r="Y190" s="187">
        <f t="shared" si="56"/>
        <v>0</v>
      </c>
      <c r="Z190" s="187">
        <f t="shared" si="57"/>
        <v>0</v>
      </c>
      <c r="AA190" s="187">
        <f t="shared" si="58"/>
        <v>0</v>
      </c>
      <c r="AB190" s="187">
        <f t="shared" si="59"/>
        <v>0</v>
      </c>
      <c r="AC190" s="187">
        <f t="shared" si="60"/>
        <v>0</v>
      </c>
      <c r="AD190" s="187">
        <f t="shared" si="61"/>
        <v>0</v>
      </c>
      <c r="AE190" s="187">
        <f t="shared" si="62"/>
        <v>0</v>
      </c>
      <c r="AF190" s="187">
        <f t="shared" si="63"/>
        <v>0</v>
      </c>
      <c r="AG190" s="191">
        <f t="shared" si="51"/>
        <v>0</v>
      </c>
    </row>
    <row r="191" spans="1:33" ht="26.25" thickBot="1">
      <c r="A191" s="119">
        <v>130</v>
      </c>
      <c r="B191" s="231" t="s">
        <v>880</v>
      </c>
      <c r="C191" s="15" t="s">
        <v>432</v>
      </c>
      <c r="D191" s="181"/>
      <c r="E191" s="159">
        <v>1</v>
      </c>
      <c r="F191" s="160"/>
      <c r="G191" s="160"/>
      <c r="H191" s="161"/>
      <c r="I191" s="13">
        <f t="shared" si="50"/>
        <v>3</v>
      </c>
      <c r="J191" s="50" t="s">
        <v>25</v>
      </c>
      <c r="K191" s="49" t="s">
        <v>340</v>
      </c>
      <c r="L191" s="49" t="s">
        <v>52</v>
      </c>
      <c r="M191" s="72"/>
      <c r="N191" s="72"/>
      <c r="O191" s="72"/>
      <c r="P191" s="72"/>
      <c r="Q191" s="45"/>
      <c r="R191" s="10"/>
      <c r="S191" s="10"/>
      <c r="T191" s="59">
        <f t="shared" si="48"/>
        <v>130</v>
      </c>
      <c r="U191" s="186">
        <f t="shared" si="52"/>
        <v>0</v>
      </c>
      <c r="V191" s="187">
        <f t="shared" si="53"/>
        <v>0</v>
      </c>
      <c r="W191" s="187">
        <f t="shared" si="54"/>
        <v>3</v>
      </c>
      <c r="X191" s="187">
        <f t="shared" si="55"/>
        <v>0</v>
      </c>
      <c r="Y191" s="187">
        <f t="shared" si="56"/>
        <v>0</v>
      </c>
      <c r="Z191" s="187">
        <f t="shared" si="57"/>
        <v>0</v>
      </c>
      <c r="AA191" s="187">
        <f t="shared" si="58"/>
        <v>0</v>
      </c>
      <c r="AB191" s="187">
        <f t="shared" si="59"/>
        <v>0</v>
      </c>
      <c r="AC191" s="187">
        <f t="shared" si="60"/>
        <v>0</v>
      </c>
      <c r="AD191" s="187">
        <f t="shared" si="61"/>
        <v>0</v>
      </c>
      <c r="AE191" s="187">
        <f t="shared" si="62"/>
        <v>0</v>
      </c>
      <c r="AF191" s="187">
        <f t="shared" si="63"/>
        <v>0</v>
      </c>
      <c r="AG191" s="191">
        <f t="shared" si="51"/>
        <v>0</v>
      </c>
    </row>
    <row r="192" spans="1:33" ht="39" thickBot="1">
      <c r="A192" s="119">
        <v>131</v>
      </c>
      <c r="B192" s="70" t="s">
        <v>738</v>
      </c>
      <c r="C192" s="15" t="s">
        <v>432</v>
      </c>
      <c r="D192" s="181"/>
      <c r="E192" s="159">
        <v>1</v>
      </c>
      <c r="F192" s="160"/>
      <c r="G192" s="160"/>
      <c r="H192" s="161"/>
      <c r="I192" s="13">
        <f t="shared" si="50"/>
        <v>3</v>
      </c>
      <c r="J192" s="50" t="s">
        <v>25</v>
      </c>
      <c r="K192" s="49" t="s">
        <v>53</v>
      </c>
      <c r="L192" s="49" t="s">
        <v>341</v>
      </c>
      <c r="M192" s="72"/>
      <c r="N192" s="72"/>
      <c r="O192" s="72"/>
      <c r="P192" s="72"/>
      <c r="Q192" s="45"/>
      <c r="R192" s="10"/>
      <c r="S192" s="10"/>
      <c r="T192" s="59">
        <f t="shared" si="48"/>
        <v>131</v>
      </c>
      <c r="U192" s="186">
        <f t="shared" si="52"/>
        <v>0</v>
      </c>
      <c r="V192" s="187">
        <f t="shared" si="53"/>
        <v>0</v>
      </c>
      <c r="W192" s="187">
        <f t="shared" si="54"/>
        <v>3</v>
      </c>
      <c r="X192" s="187">
        <f t="shared" si="55"/>
        <v>0</v>
      </c>
      <c r="Y192" s="187">
        <f t="shared" si="56"/>
        <v>0</v>
      </c>
      <c r="Z192" s="187">
        <f t="shared" si="57"/>
        <v>0</v>
      </c>
      <c r="AA192" s="187">
        <f t="shared" si="58"/>
        <v>0</v>
      </c>
      <c r="AB192" s="187">
        <f t="shared" si="59"/>
        <v>0</v>
      </c>
      <c r="AC192" s="187">
        <f t="shared" si="60"/>
        <v>0</v>
      </c>
      <c r="AD192" s="187">
        <f t="shared" si="61"/>
        <v>0</v>
      </c>
      <c r="AE192" s="187">
        <f t="shared" si="62"/>
        <v>0</v>
      </c>
      <c r="AF192" s="187">
        <f t="shared" si="63"/>
        <v>0</v>
      </c>
      <c r="AG192" s="191">
        <f t="shared" si="51"/>
        <v>0</v>
      </c>
    </row>
    <row r="193" spans="1:33" ht="26.25" thickBot="1">
      <c r="A193" s="14">
        <v>132</v>
      </c>
      <c r="B193" s="70" t="s">
        <v>4</v>
      </c>
      <c r="C193" s="15" t="s">
        <v>432</v>
      </c>
      <c r="D193" s="181"/>
      <c r="E193" s="159">
        <v>1</v>
      </c>
      <c r="F193" s="160"/>
      <c r="G193" s="160"/>
      <c r="H193" s="161"/>
      <c r="I193" s="13">
        <f t="shared" si="50"/>
        <v>3</v>
      </c>
      <c r="J193" s="50" t="s">
        <v>27</v>
      </c>
      <c r="K193" s="49" t="s">
        <v>54</v>
      </c>
      <c r="L193" s="49" t="s">
        <v>330</v>
      </c>
      <c r="M193" s="98" t="s">
        <v>331</v>
      </c>
      <c r="N193" s="49" t="s">
        <v>332</v>
      </c>
      <c r="O193" s="49" t="s">
        <v>333</v>
      </c>
      <c r="P193" s="45"/>
      <c r="Q193" s="45"/>
      <c r="R193" s="10"/>
      <c r="S193" s="10"/>
      <c r="T193" s="59">
        <f t="shared" si="48"/>
        <v>132</v>
      </c>
      <c r="U193" s="186">
        <f t="shared" si="52"/>
        <v>0</v>
      </c>
      <c r="V193" s="187">
        <f t="shared" si="53"/>
        <v>0</v>
      </c>
      <c r="W193" s="187">
        <f t="shared" si="54"/>
        <v>0</v>
      </c>
      <c r="X193" s="187">
        <f t="shared" si="55"/>
        <v>0</v>
      </c>
      <c r="Y193" s="187">
        <f t="shared" si="56"/>
        <v>3</v>
      </c>
      <c r="Z193" s="187">
        <f t="shared" si="57"/>
        <v>0</v>
      </c>
      <c r="AA193" s="187">
        <f t="shared" si="58"/>
        <v>0</v>
      </c>
      <c r="AB193" s="187">
        <f t="shared" si="59"/>
        <v>0</v>
      </c>
      <c r="AC193" s="187">
        <f t="shared" si="60"/>
        <v>0</v>
      </c>
      <c r="AD193" s="187">
        <f t="shared" si="61"/>
        <v>0</v>
      </c>
      <c r="AE193" s="187">
        <f t="shared" si="62"/>
        <v>0</v>
      </c>
      <c r="AF193" s="187">
        <f t="shared" si="63"/>
        <v>0</v>
      </c>
      <c r="AG193" s="191">
        <f t="shared" si="51"/>
        <v>0</v>
      </c>
    </row>
    <row r="194" spans="1:33" ht="39" thickBot="1">
      <c r="A194" s="14">
        <v>133</v>
      </c>
      <c r="B194" s="231" t="s">
        <v>881</v>
      </c>
      <c r="C194" s="15" t="s">
        <v>432</v>
      </c>
      <c r="D194" s="181"/>
      <c r="E194" s="159">
        <v>1</v>
      </c>
      <c r="F194" s="160"/>
      <c r="G194" s="160"/>
      <c r="H194" s="161"/>
      <c r="I194" s="13">
        <f t="shared" si="50"/>
        <v>3</v>
      </c>
      <c r="J194" s="50" t="s">
        <v>27</v>
      </c>
      <c r="K194" s="49" t="s">
        <v>339</v>
      </c>
      <c r="L194" s="49" t="s">
        <v>334</v>
      </c>
      <c r="M194" s="49" t="s">
        <v>335</v>
      </c>
      <c r="N194" s="49" t="s">
        <v>336</v>
      </c>
      <c r="O194" s="49" t="s">
        <v>337</v>
      </c>
      <c r="P194" s="49" t="s">
        <v>338</v>
      </c>
      <c r="Q194" s="45"/>
      <c r="R194" s="10"/>
      <c r="S194" s="10"/>
      <c r="T194" s="59">
        <f t="shared" si="48"/>
        <v>133</v>
      </c>
      <c r="U194" s="186">
        <f t="shared" si="52"/>
        <v>0</v>
      </c>
      <c r="V194" s="187">
        <f t="shared" si="53"/>
        <v>0</v>
      </c>
      <c r="W194" s="187">
        <f t="shared" si="54"/>
        <v>0</v>
      </c>
      <c r="X194" s="187">
        <f t="shared" si="55"/>
        <v>0</v>
      </c>
      <c r="Y194" s="187">
        <f t="shared" si="56"/>
        <v>3</v>
      </c>
      <c r="Z194" s="187">
        <f t="shared" si="57"/>
        <v>0</v>
      </c>
      <c r="AA194" s="187">
        <f t="shared" si="58"/>
        <v>0</v>
      </c>
      <c r="AB194" s="187">
        <f t="shared" si="59"/>
        <v>0</v>
      </c>
      <c r="AC194" s="187">
        <f t="shared" si="60"/>
        <v>0</v>
      </c>
      <c r="AD194" s="187">
        <f t="shared" si="61"/>
        <v>0</v>
      </c>
      <c r="AE194" s="187">
        <f t="shared" si="62"/>
        <v>0</v>
      </c>
      <c r="AF194" s="187">
        <f t="shared" si="63"/>
        <v>0</v>
      </c>
      <c r="AG194" s="191">
        <f t="shared" si="51"/>
        <v>0</v>
      </c>
    </row>
    <row r="195" spans="1:33" ht="26.25" thickBot="1">
      <c r="A195" s="14">
        <v>134</v>
      </c>
      <c r="B195" s="70" t="s">
        <v>499</v>
      </c>
      <c r="C195" s="15" t="s">
        <v>432</v>
      </c>
      <c r="D195" s="181"/>
      <c r="E195" s="159"/>
      <c r="F195" s="160">
        <v>1</v>
      </c>
      <c r="G195" s="160"/>
      <c r="H195" s="161"/>
      <c r="I195" s="13">
        <f t="shared" si="50"/>
        <v>2</v>
      </c>
      <c r="J195" s="50" t="s">
        <v>27</v>
      </c>
      <c r="K195" s="49" t="s">
        <v>342</v>
      </c>
      <c r="L195" s="72"/>
      <c r="M195" s="72"/>
      <c r="N195" s="72"/>
      <c r="O195" s="72"/>
      <c r="P195" s="72"/>
      <c r="Q195" s="45"/>
      <c r="R195" s="10"/>
      <c r="S195" s="10"/>
      <c r="T195" s="59">
        <f t="shared" si="48"/>
        <v>134</v>
      </c>
      <c r="U195" s="186">
        <f t="shared" si="52"/>
        <v>0</v>
      </c>
      <c r="V195" s="187">
        <f t="shared" si="53"/>
        <v>0</v>
      </c>
      <c r="W195" s="187">
        <f t="shared" si="54"/>
        <v>0</v>
      </c>
      <c r="X195" s="187">
        <f t="shared" si="55"/>
        <v>0</v>
      </c>
      <c r="Y195" s="187">
        <f t="shared" si="56"/>
        <v>2</v>
      </c>
      <c r="Z195" s="187">
        <f t="shared" si="57"/>
        <v>0</v>
      </c>
      <c r="AA195" s="187">
        <f t="shared" si="58"/>
        <v>0</v>
      </c>
      <c r="AB195" s="187">
        <f t="shared" si="59"/>
        <v>0</v>
      </c>
      <c r="AC195" s="187">
        <f t="shared" si="60"/>
        <v>0</v>
      </c>
      <c r="AD195" s="187">
        <f t="shared" si="61"/>
        <v>0</v>
      </c>
      <c r="AE195" s="187">
        <f t="shared" si="62"/>
        <v>0</v>
      </c>
      <c r="AF195" s="187">
        <f t="shared" si="63"/>
        <v>0</v>
      </c>
      <c r="AG195" s="191">
        <f t="shared" si="51"/>
        <v>0</v>
      </c>
    </row>
    <row r="196" spans="1:33" ht="26.25" thickBot="1">
      <c r="A196" s="14">
        <v>135</v>
      </c>
      <c r="B196" s="231" t="s">
        <v>805</v>
      </c>
      <c r="C196" s="15" t="s">
        <v>432</v>
      </c>
      <c r="D196" s="181"/>
      <c r="E196" s="159"/>
      <c r="F196" s="160">
        <v>1</v>
      </c>
      <c r="G196" s="160"/>
      <c r="H196" s="161"/>
      <c r="I196" s="13">
        <f t="shared" si="50"/>
        <v>2</v>
      </c>
      <c r="J196" s="50" t="s">
        <v>27</v>
      </c>
      <c r="K196" s="49" t="s">
        <v>343</v>
      </c>
      <c r="L196" s="49" t="s">
        <v>344</v>
      </c>
      <c r="M196" s="72"/>
      <c r="N196" s="72"/>
      <c r="O196" s="72"/>
      <c r="P196" s="72"/>
      <c r="Q196" s="45"/>
      <c r="R196" s="10"/>
      <c r="S196" s="10"/>
      <c r="T196" s="59">
        <f t="shared" si="48"/>
        <v>135</v>
      </c>
      <c r="U196" s="186">
        <f t="shared" si="52"/>
        <v>0</v>
      </c>
      <c r="V196" s="187">
        <f t="shared" si="53"/>
        <v>0</v>
      </c>
      <c r="W196" s="187">
        <f t="shared" si="54"/>
        <v>0</v>
      </c>
      <c r="X196" s="187">
        <f t="shared" si="55"/>
        <v>0</v>
      </c>
      <c r="Y196" s="187">
        <f t="shared" si="56"/>
        <v>2</v>
      </c>
      <c r="Z196" s="187">
        <f t="shared" si="57"/>
        <v>0</v>
      </c>
      <c r="AA196" s="187">
        <f t="shared" si="58"/>
        <v>0</v>
      </c>
      <c r="AB196" s="187">
        <f t="shared" si="59"/>
        <v>0</v>
      </c>
      <c r="AC196" s="187">
        <f t="shared" si="60"/>
        <v>0</v>
      </c>
      <c r="AD196" s="187">
        <f t="shared" si="61"/>
        <v>0</v>
      </c>
      <c r="AE196" s="187">
        <f t="shared" si="62"/>
        <v>0</v>
      </c>
      <c r="AF196" s="187">
        <f t="shared" si="63"/>
        <v>0</v>
      </c>
      <c r="AG196" s="191">
        <f t="shared" si="51"/>
        <v>0</v>
      </c>
    </row>
    <row r="197" spans="1:33" ht="26.25" thickBot="1">
      <c r="A197" s="119">
        <v>136</v>
      </c>
      <c r="B197" s="70" t="s">
        <v>682</v>
      </c>
      <c r="C197" s="15" t="s">
        <v>432</v>
      </c>
      <c r="D197" s="181"/>
      <c r="E197" s="159"/>
      <c r="F197" s="160">
        <v>1</v>
      </c>
      <c r="G197" s="160"/>
      <c r="H197" s="161"/>
      <c r="I197" s="13">
        <f t="shared" si="50"/>
        <v>2</v>
      </c>
      <c r="J197" s="50" t="s">
        <v>27</v>
      </c>
      <c r="K197" s="49" t="s">
        <v>343</v>
      </c>
      <c r="L197" s="49" t="s">
        <v>344</v>
      </c>
      <c r="M197" s="72"/>
      <c r="N197" s="72"/>
      <c r="O197" s="72"/>
      <c r="P197" s="72"/>
      <c r="Q197" s="45"/>
      <c r="R197" s="10"/>
      <c r="S197" s="10"/>
      <c r="T197" s="59">
        <f t="shared" si="48"/>
        <v>136</v>
      </c>
      <c r="U197" s="186">
        <f t="shared" si="52"/>
        <v>0</v>
      </c>
      <c r="V197" s="187">
        <f t="shared" si="53"/>
        <v>0</v>
      </c>
      <c r="W197" s="187">
        <f t="shared" si="54"/>
        <v>0</v>
      </c>
      <c r="X197" s="187">
        <f t="shared" si="55"/>
        <v>0</v>
      </c>
      <c r="Y197" s="187">
        <f t="shared" si="56"/>
        <v>2</v>
      </c>
      <c r="Z197" s="187">
        <f t="shared" si="57"/>
        <v>0</v>
      </c>
      <c r="AA197" s="187">
        <f t="shared" si="58"/>
        <v>0</v>
      </c>
      <c r="AB197" s="187">
        <f t="shared" si="59"/>
        <v>0</v>
      </c>
      <c r="AC197" s="187">
        <f t="shared" si="60"/>
        <v>0</v>
      </c>
      <c r="AD197" s="187">
        <f t="shared" si="61"/>
        <v>0</v>
      </c>
      <c r="AE197" s="187">
        <f t="shared" si="62"/>
        <v>0</v>
      </c>
      <c r="AF197" s="187">
        <f t="shared" si="63"/>
        <v>0</v>
      </c>
      <c r="AG197" s="191">
        <f t="shared" si="51"/>
        <v>0</v>
      </c>
    </row>
    <row r="198" spans="1:33" ht="26.25" thickBot="1">
      <c r="A198" s="119">
        <v>137</v>
      </c>
      <c r="B198" s="70" t="s">
        <v>683</v>
      </c>
      <c r="C198" s="15" t="s">
        <v>432</v>
      </c>
      <c r="D198" s="181"/>
      <c r="E198" s="159"/>
      <c r="F198" s="160">
        <v>1</v>
      </c>
      <c r="G198" s="160"/>
      <c r="H198" s="161"/>
      <c r="I198" s="13">
        <f t="shared" si="50"/>
        <v>2</v>
      </c>
      <c r="J198" s="50" t="s">
        <v>47</v>
      </c>
      <c r="K198" s="96" t="s">
        <v>360</v>
      </c>
      <c r="L198" s="96" t="s">
        <v>358</v>
      </c>
      <c r="M198" s="72"/>
      <c r="N198" s="72"/>
      <c r="O198" s="72"/>
      <c r="P198" s="72"/>
      <c r="Q198" s="45"/>
      <c r="R198" s="10"/>
      <c r="S198" s="10"/>
      <c r="T198" s="59">
        <f t="shared" si="48"/>
        <v>137</v>
      </c>
      <c r="U198" s="186">
        <f t="shared" si="52"/>
        <v>0</v>
      </c>
      <c r="V198" s="187">
        <f t="shared" si="53"/>
        <v>0</v>
      </c>
      <c r="W198" s="187">
        <f t="shared" si="54"/>
        <v>0</v>
      </c>
      <c r="X198" s="187">
        <f t="shared" si="55"/>
        <v>2</v>
      </c>
      <c r="Y198" s="187">
        <f t="shared" si="56"/>
        <v>0</v>
      </c>
      <c r="Z198" s="187">
        <f t="shared" si="57"/>
        <v>0</v>
      </c>
      <c r="AA198" s="187">
        <f t="shared" si="58"/>
        <v>0</v>
      </c>
      <c r="AB198" s="187">
        <f t="shared" si="59"/>
        <v>0</v>
      </c>
      <c r="AC198" s="187">
        <f t="shared" si="60"/>
        <v>0</v>
      </c>
      <c r="AD198" s="187">
        <f t="shared" si="61"/>
        <v>0</v>
      </c>
      <c r="AE198" s="187">
        <f t="shared" si="62"/>
        <v>0</v>
      </c>
      <c r="AF198" s="187">
        <f t="shared" si="63"/>
        <v>0</v>
      </c>
      <c r="AG198" s="191">
        <f t="shared" si="51"/>
        <v>0</v>
      </c>
    </row>
    <row r="199" spans="1:33" ht="26.25" thickBot="1">
      <c r="A199" s="14">
        <v>138</v>
      </c>
      <c r="B199" s="231" t="s">
        <v>882</v>
      </c>
      <c r="C199" s="15" t="s">
        <v>432</v>
      </c>
      <c r="D199" s="181"/>
      <c r="E199" s="159"/>
      <c r="F199" s="160">
        <v>1</v>
      </c>
      <c r="G199" s="160"/>
      <c r="H199" s="161"/>
      <c r="I199" s="13">
        <f t="shared" si="50"/>
        <v>2</v>
      </c>
      <c r="J199" s="50" t="s">
        <v>47</v>
      </c>
      <c r="K199" s="96" t="s">
        <v>359</v>
      </c>
      <c r="L199" s="72"/>
      <c r="M199" s="72"/>
      <c r="N199" s="72"/>
      <c r="O199" s="72"/>
      <c r="P199" s="72"/>
      <c r="Q199" s="45"/>
      <c r="R199" s="10"/>
      <c r="S199" s="10"/>
      <c r="T199" s="59">
        <f t="shared" si="48"/>
        <v>138</v>
      </c>
      <c r="U199" s="186">
        <f t="shared" si="52"/>
        <v>0</v>
      </c>
      <c r="V199" s="187">
        <f t="shared" si="53"/>
        <v>0</v>
      </c>
      <c r="W199" s="187">
        <f t="shared" si="54"/>
        <v>0</v>
      </c>
      <c r="X199" s="187">
        <f t="shared" si="55"/>
        <v>2</v>
      </c>
      <c r="Y199" s="187">
        <f t="shared" si="56"/>
        <v>0</v>
      </c>
      <c r="Z199" s="187">
        <f t="shared" si="57"/>
        <v>0</v>
      </c>
      <c r="AA199" s="187">
        <f t="shared" si="58"/>
        <v>0</v>
      </c>
      <c r="AB199" s="187">
        <f t="shared" si="59"/>
        <v>0</v>
      </c>
      <c r="AC199" s="187">
        <f t="shared" si="60"/>
        <v>0</v>
      </c>
      <c r="AD199" s="187">
        <f t="shared" si="61"/>
        <v>0</v>
      </c>
      <c r="AE199" s="187">
        <f t="shared" si="62"/>
        <v>0</v>
      </c>
      <c r="AF199" s="187">
        <f t="shared" si="63"/>
        <v>0</v>
      </c>
      <c r="AG199" s="191">
        <f t="shared" si="51"/>
        <v>0</v>
      </c>
    </row>
    <row r="200" spans="1:33" ht="26.25" thickBot="1">
      <c r="A200" s="14">
        <v>139</v>
      </c>
      <c r="B200" s="70" t="s">
        <v>500</v>
      </c>
      <c r="C200" s="15" t="s">
        <v>432</v>
      </c>
      <c r="D200" s="181"/>
      <c r="E200" s="159"/>
      <c r="F200" s="160">
        <v>1</v>
      </c>
      <c r="G200" s="160"/>
      <c r="H200" s="161"/>
      <c r="I200" s="13">
        <f t="shared" si="50"/>
        <v>2</v>
      </c>
      <c r="J200" s="50" t="s">
        <v>47</v>
      </c>
      <c r="K200" s="96" t="s">
        <v>360</v>
      </c>
      <c r="L200" s="96" t="s">
        <v>358</v>
      </c>
      <c r="M200" s="72"/>
      <c r="N200" s="72"/>
      <c r="O200" s="72"/>
      <c r="P200" s="72"/>
      <c r="Q200" s="45"/>
      <c r="R200" s="10"/>
      <c r="S200" s="10"/>
      <c r="T200" s="59">
        <f t="shared" si="48"/>
        <v>139</v>
      </c>
      <c r="U200" s="186">
        <f t="shared" si="52"/>
        <v>0</v>
      </c>
      <c r="V200" s="187">
        <f t="shared" si="53"/>
        <v>0</v>
      </c>
      <c r="W200" s="187">
        <f t="shared" si="54"/>
        <v>0</v>
      </c>
      <c r="X200" s="187">
        <f t="shared" si="55"/>
        <v>2</v>
      </c>
      <c r="Y200" s="187">
        <f t="shared" si="56"/>
        <v>0</v>
      </c>
      <c r="Z200" s="187">
        <f t="shared" si="57"/>
        <v>0</v>
      </c>
      <c r="AA200" s="187">
        <f t="shared" si="58"/>
        <v>0</v>
      </c>
      <c r="AB200" s="187">
        <f t="shared" si="59"/>
        <v>0</v>
      </c>
      <c r="AC200" s="187">
        <f t="shared" si="60"/>
        <v>0</v>
      </c>
      <c r="AD200" s="187">
        <f t="shared" si="61"/>
        <v>0</v>
      </c>
      <c r="AE200" s="187">
        <f t="shared" si="62"/>
        <v>0</v>
      </c>
      <c r="AF200" s="187">
        <f t="shared" si="63"/>
        <v>0</v>
      </c>
      <c r="AG200" s="191">
        <f t="shared" si="51"/>
        <v>0</v>
      </c>
    </row>
    <row r="201" spans="1:33" ht="26.25" thickBot="1">
      <c r="A201" s="14">
        <v>140</v>
      </c>
      <c r="B201" s="70" t="s">
        <v>501</v>
      </c>
      <c r="C201" s="15" t="s">
        <v>432</v>
      </c>
      <c r="D201" s="181"/>
      <c r="E201" s="159"/>
      <c r="F201" s="160"/>
      <c r="G201" s="160"/>
      <c r="H201" s="161">
        <v>1</v>
      </c>
      <c r="I201" s="13">
        <f t="shared" si="50"/>
        <v>0</v>
      </c>
      <c r="J201" s="50" t="s">
        <v>43</v>
      </c>
      <c r="K201" s="96" t="s">
        <v>362</v>
      </c>
      <c r="L201" s="96" t="s">
        <v>361</v>
      </c>
      <c r="M201" s="72"/>
      <c r="N201" s="72"/>
      <c r="O201" s="72"/>
      <c r="P201" s="72"/>
      <c r="Q201" s="45"/>
      <c r="R201" s="10"/>
      <c r="S201" s="10"/>
      <c r="T201" s="59">
        <f aca="true" t="shared" si="64" ref="T201:T265">A201</f>
        <v>140</v>
      </c>
      <c r="U201" s="186">
        <f t="shared" si="52"/>
        <v>0</v>
      </c>
      <c r="V201" s="187">
        <f t="shared" si="53"/>
        <v>0</v>
      </c>
      <c r="W201" s="187">
        <f t="shared" si="54"/>
        <v>0</v>
      </c>
      <c r="X201" s="187">
        <f t="shared" si="55"/>
        <v>0</v>
      </c>
      <c r="Y201" s="187">
        <f t="shared" si="56"/>
        <v>0</v>
      </c>
      <c r="Z201" s="187">
        <f t="shared" si="57"/>
        <v>0</v>
      </c>
      <c r="AA201" s="187">
        <f t="shared" si="58"/>
        <v>0</v>
      </c>
      <c r="AB201" s="187">
        <f t="shared" si="59"/>
        <v>0</v>
      </c>
      <c r="AC201" s="187">
        <f t="shared" si="60"/>
        <v>0</v>
      </c>
      <c r="AD201" s="187">
        <f t="shared" si="61"/>
        <v>0</v>
      </c>
      <c r="AE201" s="187">
        <f t="shared" si="62"/>
        <v>0</v>
      </c>
      <c r="AF201" s="187">
        <f t="shared" si="63"/>
        <v>0</v>
      </c>
      <c r="AG201" s="191">
        <f t="shared" si="51"/>
        <v>0</v>
      </c>
    </row>
    <row r="202" spans="1:33" ht="26.25" thickBot="1">
      <c r="A202" s="14">
        <v>141</v>
      </c>
      <c r="B202" s="231" t="s">
        <v>883</v>
      </c>
      <c r="C202" s="15" t="s">
        <v>432</v>
      </c>
      <c r="D202" s="181"/>
      <c r="E202" s="159">
        <v>1</v>
      </c>
      <c r="F202" s="160"/>
      <c r="G202" s="160"/>
      <c r="H202" s="161"/>
      <c r="I202" s="13">
        <f t="shared" si="50"/>
        <v>3</v>
      </c>
      <c r="J202" s="50" t="s">
        <v>43</v>
      </c>
      <c r="K202" s="96" t="s">
        <v>362</v>
      </c>
      <c r="L202" s="96" t="s">
        <v>361</v>
      </c>
      <c r="M202" s="96" t="s">
        <v>363</v>
      </c>
      <c r="N202" s="96" t="s">
        <v>364</v>
      </c>
      <c r="O202" s="72"/>
      <c r="P202" s="72"/>
      <c r="Q202" s="45"/>
      <c r="R202" s="10"/>
      <c r="S202" s="10"/>
      <c r="T202" s="59">
        <f t="shared" si="64"/>
        <v>141</v>
      </c>
      <c r="U202" s="186">
        <f t="shared" si="52"/>
        <v>0</v>
      </c>
      <c r="V202" s="187">
        <f t="shared" si="53"/>
        <v>0</v>
      </c>
      <c r="W202" s="187">
        <f t="shared" si="54"/>
        <v>0</v>
      </c>
      <c r="X202" s="187">
        <f t="shared" si="55"/>
        <v>0</v>
      </c>
      <c r="Y202" s="187">
        <f t="shared" si="56"/>
        <v>0</v>
      </c>
      <c r="Z202" s="187">
        <f t="shared" si="57"/>
        <v>3</v>
      </c>
      <c r="AA202" s="187">
        <f t="shared" si="58"/>
        <v>0</v>
      </c>
      <c r="AB202" s="187">
        <f t="shared" si="59"/>
        <v>0</v>
      </c>
      <c r="AC202" s="187">
        <f t="shared" si="60"/>
        <v>0</v>
      </c>
      <c r="AD202" s="187">
        <f t="shared" si="61"/>
        <v>0</v>
      </c>
      <c r="AE202" s="187">
        <f t="shared" si="62"/>
        <v>0</v>
      </c>
      <c r="AF202" s="187">
        <f t="shared" si="63"/>
        <v>0</v>
      </c>
      <c r="AG202" s="191">
        <f t="shared" si="51"/>
        <v>0</v>
      </c>
    </row>
    <row r="203" spans="1:33" ht="26.25" thickBot="1">
      <c r="A203" s="14">
        <v>142</v>
      </c>
      <c r="B203" s="231" t="s">
        <v>884</v>
      </c>
      <c r="C203" s="15" t="s">
        <v>432</v>
      </c>
      <c r="D203" s="181"/>
      <c r="E203" s="159">
        <v>1</v>
      </c>
      <c r="F203" s="160"/>
      <c r="G203" s="160"/>
      <c r="H203" s="161"/>
      <c r="I203" s="13">
        <f t="shared" si="50"/>
        <v>3</v>
      </c>
      <c r="J203" s="50" t="s">
        <v>43</v>
      </c>
      <c r="K203" s="96" t="s">
        <v>361</v>
      </c>
      <c r="L203" s="96" t="s">
        <v>363</v>
      </c>
      <c r="M203" s="96" t="s">
        <v>365</v>
      </c>
      <c r="N203" s="96" t="s">
        <v>366</v>
      </c>
      <c r="O203" s="72"/>
      <c r="P203" s="72"/>
      <c r="Q203" s="45"/>
      <c r="R203" s="10"/>
      <c r="S203" s="10"/>
      <c r="T203" s="59">
        <f t="shared" si="64"/>
        <v>142</v>
      </c>
      <c r="U203" s="186">
        <f t="shared" si="52"/>
        <v>0</v>
      </c>
      <c r="V203" s="187">
        <f t="shared" si="53"/>
        <v>0</v>
      </c>
      <c r="W203" s="187">
        <f t="shared" si="54"/>
        <v>0</v>
      </c>
      <c r="X203" s="187">
        <f t="shared" si="55"/>
        <v>0</v>
      </c>
      <c r="Y203" s="187">
        <f t="shared" si="56"/>
        <v>0</v>
      </c>
      <c r="Z203" s="187">
        <f t="shared" si="57"/>
        <v>3</v>
      </c>
      <c r="AA203" s="187">
        <f t="shared" si="58"/>
        <v>0</v>
      </c>
      <c r="AB203" s="187">
        <f t="shared" si="59"/>
        <v>0</v>
      </c>
      <c r="AC203" s="187">
        <f t="shared" si="60"/>
        <v>0</v>
      </c>
      <c r="AD203" s="187">
        <f t="shared" si="61"/>
        <v>0</v>
      </c>
      <c r="AE203" s="187">
        <f t="shared" si="62"/>
        <v>0</v>
      </c>
      <c r="AF203" s="187">
        <f t="shared" si="63"/>
        <v>0</v>
      </c>
      <c r="AG203" s="191">
        <f t="shared" si="51"/>
        <v>0</v>
      </c>
    </row>
    <row r="204" spans="1:33" ht="13.5" thickBot="1">
      <c r="A204" s="14">
        <v>143</v>
      </c>
      <c r="B204" s="70" t="s">
        <v>502</v>
      </c>
      <c r="C204" s="15" t="s">
        <v>432</v>
      </c>
      <c r="D204" s="181"/>
      <c r="E204" s="159">
        <v>1</v>
      </c>
      <c r="F204" s="160"/>
      <c r="G204" s="160"/>
      <c r="H204" s="161"/>
      <c r="I204" s="13">
        <f t="shared" si="50"/>
        <v>3</v>
      </c>
      <c r="J204" s="50" t="s">
        <v>43</v>
      </c>
      <c r="K204" s="96" t="s">
        <v>367</v>
      </c>
      <c r="L204" s="96" t="s">
        <v>363</v>
      </c>
      <c r="M204" s="96" t="s">
        <v>365</v>
      </c>
      <c r="N204" s="72"/>
      <c r="O204" s="72"/>
      <c r="P204" s="72"/>
      <c r="Q204" s="45"/>
      <c r="R204" s="10"/>
      <c r="S204" s="10"/>
      <c r="T204" s="59">
        <f t="shared" si="64"/>
        <v>143</v>
      </c>
      <c r="U204" s="186">
        <f t="shared" si="52"/>
        <v>0</v>
      </c>
      <c r="V204" s="187">
        <f t="shared" si="53"/>
        <v>0</v>
      </c>
      <c r="W204" s="187">
        <f t="shared" si="54"/>
        <v>0</v>
      </c>
      <c r="X204" s="187">
        <f t="shared" si="55"/>
        <v>0</v>
      </c>
      <c r="Y204" s="187">
        <f t="shared" si="56"/>
        <v>0</v>
      </c>
      <c r="Z204" s="187">
        <f t="shared" si="57"/>
        <v>3</v>
      </c>
      <c r="AA204" s="187">
        <f t="shared" si="58"/>
        <v>0</v>
      </c>
      <c r="AB204" s="187">
        <f t="shared" si="59"/>
        <v>0</v>
      </c>
      <c r="AC204" s="187">
        <f t="shared" si="60"/>
        <v>0</v>
      </c>
      <c r="AD204" s="187">
        <f t="shared" si="61"/>
        <v>0</v>
      </c>
      <c r="AE204" s="187">
        <f t="shared" si="62"/>
        <v>0</v>
      </c>
      <c r="AF204" s="187">
        <f t="shared" si="63"/>
        <v>0</v>
      </c>
      <c r="AG204" s="191">
        <f t="shared" si="51"/>
        <v>0</v>
      </c>
    </row>
    <row r="205" spans="1:33" ht="13.5" thickBot="1">
      <c r="A205" s="14">
        <v>144</v>
      </c>
      <c r="B205" s="70" t="s">
        <v>503</v>
      </c>
      <c r="C205" s="15" t="s">
        <v>432</v>
      </c>
      <c r="D205" s="181"/>
      <c r="E205" s="159">
        <v>1</v>
      </c>
      <c r="F205" s="160"/>
      <c r="G205" s="160"/>
      <c r="H205" s="161"/>
      <c r="I205" s="13">
        <f t="shared" si="50"/>
        <v>3</v>
      </c>
      <c r="J205" s="50" t="s">
        <v>43</v>
      </c>
      <c r="K205" s="96" t="s">
        <v>363</v>
      </c>
      <c r="L205" s="96" t="s">
        <v>364</v>
      </c>
      <c r="M205" s="96" t="s">
        <v>366</v>
      </c>
      <c r="N205" s="72"/>
      <c r="O205" s="72"/>
      <c r="P205" s="72"/>
      <c r="Q205" s="45"/>
      <c r="R205" s="10"/>
      <c r="S205" s="10"/>
      <c r="T205" s="59">
        <f t="shared" si="64"/>
        <v>144</v>
      </c>
      <c r="U205" s="186">
        <f t="shared" si="52"/>
        <v>0</v>
      </c>
      <c r="V205" s="187">
        <f t="shared" si="53"/>
        <v>0</v>
      </c>
      <c r="W205" s="187">
        <f t="shared" si="54"/>
        <v>0</v>
      </c>
      <c r="X205" s="187">
        <f t="shared" si="55"/>
        <v>0</v>
      </c>
      <c r="Y205" s="187">
        <f t="shared" si="56"/>
        <v>0</v>
      </c>
      <c r="Z205" s="187">
        <f t="shared" si="57"/>
        <v>3</v>
      </c>
      <c r="AA205" s="187">
        <f t="shared" si="58"/>
        <v>0</v>
      </c>
      <c r="AB205" s="187">
        <f t="shared" si="59"/>
        <v>0</v>
      </c>
      <c r="AC205" s="187">
        <f t="shared" si="60"/>
        <v>0</v>
      </c>
      <c r="AD205" s="187">
        <f t="shared" si="61"/>
        <v>0</v>
      </c>
      <c r="AE205" s="187">
        <f t="shared" si="62"/>
        <v>0</v>
      </c>
      <c r="AF205" s="187">
        <f t="shared" si="63"/>
        <v>0</v>
      </c>
      <c r="AG205" s="191">
        <f t="shared" si="51"/>
        <v>0</v>
      </c>
    </row>
    <row r="206" spans="1:33" ht="26.25" thickBot="1">
      <c r="A206" s="119">
        <v>145</v>
      </c>
      <c r="B206" s="70" t="s">
        <v>739</v>
      </c>
      <c r="C206" s="15" t="s">
        <v>432</v>
      </c>
      <c r="D206" s="181"/>
      <c r="E206" s="159">
        <v>1</v>
      </c>
      <c r="F206" s="160"/>
      <c r="G206" s="160"/>
      <c r="H206" s="161"/>
      <c r="I206" s="13">
        <f t="shared" si="50"/>
        <v>3</v>
      </c>
      <c r="J206" s="50" t="s">
        <v>43</v>
      </c>
      <c r="K206" s="49" t="s">
        <v>369</v>
      </c>
      <c r="L206" s="49" t="s">
        <v>370</v>
      </c>
      <c r="M206" s="49"/>
      <c r="N206" s="72"/>
      <c r="O206" s="72"/>
      <c r="P206" s="72"/>
      <c r="Q206" s="45"/>
      <c r="R206" s="10"/>
      <c r="S206" s="10"/>
      <c r="T206" s="59">
        <f t="shared" si="64"/>
        <v>145</v>
      </c>
      <c r="U206" s="186">
        <f t="shared" si="52"/>
        <v>0</v>
      </c>
      <c r="V206" s="187">
        <f t="shared" si="53"/>
        <v>0</v>
      </c>
      <c r="W206" s="187">
        <f t="shared" si="54"/>
        <v>0</v>
      </c>
      <c r="X206" s="187">
        <f t="shared" si="55"/>
        <v>0</v>
      </c>
      <c r="Y206" s="187">
        <f t="shared" si="56"/>
        <v>0</v>
      </c>
      <c r="Z206" s="187">
        <f t="shared" si="57"/>
        <v>3</v>
      </c>
      <c r="AA206" s="187">
        <f t="shared" si="58"/>
        <v>0</v>
      </c>
      <c r="AB206" s="187">
        <f t="shared" si="59"/>
        <v>0</v>
      </c>
      <c r="AC206" s="187">
        <f t="shared" si="60"/>
        <v>0</v>
      </c>
      <c r="AD206" s="187">
        <f t="shared" si="61"/>
        <v>0</v>
      </c>
      <c r="AE206" s="187">
        <f t="shared" si="62"/>
        <v>0</v>
      </c>
      <c r="AF206" s="187">
        <f t="shared" si="63"/>
        <v>0</v>
      </c>
      <c r="AG206" s="191">
        <f t="shared" si="51"/>
        <v>0</v>
      </c>
    </row>
    <row r="207" spans="1:33" ht="26.25" thickBot="1">
      <c r="A207" s="119">
        <v>146</v>
      </c>
      <c r="B207" s="231" t="s">
        <v>885</v>
      </c>
      <c r="C207" s="15" t="s">
        <v>432</v>
      </c>
      <c r="D207" s="181"/>
      <c r="E207" s="159">
        <v>1</v>
      </c>
      <c r="F207" s="160"/>
      <c r="G207" s="160"/>
      <c r="H207" s="161"/>
      <c r="I207" s="13">
        <f t="shared" si="50"/>
        <v>3</v>
      </c>
      <c r="J207" s="50" t="s">
        <v>43</v>
      </c>
      <c r="K207" s="49" t="s">
        <v>369</v>
      </c>
      <c r="L207" s="49" t="s">
        <v>371</v>
      </c>
      <c r="M207" s="72"/>
      <c r="N207" s="72"/>
      <c r="O207" s="72"/>
      <c r="P207" s="72"/>
      <c r="Q207" s="45"/>
      <c r="R207" s="10"/>
      <c r="S207" s="10"/>
      <c r="T207" s="59">
        <f t="shared" si="64"/>
        <v>146</v>
      </c>
      <c r="U207" s="186">
        <f t="shared" si="52"/>
        <v>0</v>
      </c>
      <c r="V207" s="187">
        <f t="shared" si="53"/>
        <v>0</v>
      </c>
      <c r="W207" s="187">
        <f t="shared" si="54"/>
        <v>0</v>
      </c>
      <c r="X207" s="187">
        <f t="shared" si="55"/>
        <v>0</v>
      </c>
      <c r="Y207" s="187">
        <f t="shared" si="56"/>
        <v>0</v>
      </c>
      <c r="Z207" s="187">
        <f t="shared" si="57"/>
        <v>3</v>
      </c>
      <c r="AA207" s="187">
        <f t="shared" si="58"/>
        <v>0</v>
      </c>
      <c r="AB207" s="187">
        <f t="shared" si="59"/>
        <v>0</v>
      </c>
      <c r="AC207" s="187">
        <f t="shared" si="60"/>
        <v>0</v>
      </c>
      <c r="AD207" s="187">
        <f t="shared" si="61"/>
        <v>0</v>
      </c>
      <c r="AE207" s="187">
        <f t="shared" si="62"/>
        <v>0</v>
      </c>
      <c r="AF207" s="187">
        <f t="shared" si="63"/>
        <v>0</v>
      </c>
      <c r="AG207" s="191">
        <f t="shared" si="51"/>
        <v>0</v>
      </c>
    </row>
    <row r="208" spans="1:33" ht="26.25" thickBot="1">
      <c r="A208" s="14">
        <v>147</v>
      </c>
      <c r="B208" s="231" t="s">
        <v>886</v>
      </c>
      <c r="C208" s="15" t="s">
        <v>432</v>
      </c>
      <c r="D208" s="181"/>
      <c r="E208" s="159"/>
      <c r="F208" s="160"/>
      <c r="G208" s="160">
        <v>1</v>
      </c>
      <c r="H208" s="161"/>
      <c r="I208" s="13">
        <f t="shared" si="50"/>
        <v>1</v>
      </c>
      <c r="J208" s="50" t="s">
        <v>43</v>
      </c>
      <c r="K208" s="49" t="s">
        <v>372</v>
      </c>
      <c r="L208" s="45"/>
      <c r="M208" s="72"/>
      <c r="N208" s="72"/>
      <c r="O208" s="72"/>
      <c r="P208" s="72"/>
      <c r="Q208" s="45"/>
      <c r="R208" s="10"/>
      <c r="S208" s="10"/>
      <c r="T208" s="59">
        <f t="shared" si="64"/>
        <v>147</v>
      </c>
      <c r="U208" s="186">
        <f t="shared" si="52"/>
        <v>0</v>
      </c>
      <c r="V208" s="187">
        <f t="shared" si="53"/>
        <v>0</v>
      </c>
      <c r="W208" s="187">
        <f t="shared" si="54"/>
        <v>0</v>
      </c>
      <c r="X208" s="187">
        <f t="shared" si="55"/>
        <v>0</v>
      </c>
      <c r="Y208" s="187">
        <f t="shared" si="56"/>
        <v>0</v>
      </c>
      <c r="Z208" s="187">
        <f t="shared" si="57"/>
        <v>1</v>
      </c>
      <c r="AA208" s="187">
        <f t="shared" si="58"/>
        <v>0</v>
      </c>
      <c r="AB208" s="187">
        <f t="shared" si="59"/>
        <v>0</v>
      </c>
      <c r="AC208" s="187">
        <f t="shared" si="60"/>
        <v>0</v>
      </c>
      <c r="AD208" s="187">
        <f t="shared" si="61"/>
        <v>0</v>
      </c>
      <c r="AE208" s="187">
        <f t="shared" si="62"/>
        <v>0</v>
      </c>
      <c r="AF208" s="187">
        <f t="shared" si="63"/>
        <v>0</v>
      </c>
      <c r="AG208" s="191">
        <f t="shared" si="51"/>
        <v>0</v>
      </c>
    </row>
    <row r="209" spans="1:33" ht="26.25" thickBot="1">
      <c r="A209" s="14">
        <v>148</v>
      </c>
      <c r="B209" s="231" t="s">
        <v>887</v>
      </c>
      <c r="C209" s="15" t="s">
        <v>432</v>
      </c>
      <c r="D209" s="181"/>
      <c r="E209" s="159">
        <v>1</v>
      </c>
      <c r="F209" s="160"/>
      <c r="G209" s="160"/>
      <c r="H209" s="161"/>
      <c r="I209" s="13">
        <f t="shared" si="50"/>
        <v>3</v>
      </c>
      <c r="J209" s="50" t="s">
        <v>43</v>
      </c>
      <c r="K209" s="49" t="s">
        <v>373</v>
      </c>
      <c r="L209" s="49" t="s">
        <v>374</v>
      </c>
      <c r="M209" s="72"/>
      <c r="N209" s="72"/>
      <c r="O209" s="72"/>
      <c r="P209" s="72"/>
      <c r="Q209" s="45"/>
      <c r="R209" s="10"/>
      <c r="S209" s="10"/>
      <c r="T209" s="59">
        <f t="shared" si="64"/>
        <v>148</v>
      </c>
      <c r="U209" s="186">
        <f t="shared" si="52"/>
        <v>0</v>
      </c>
      <c r="V209" s="187">
        <f t="shared" si="53"/>
        <v>0</v>
      </c>
      <c r="W209" s="187">
        <f t="shared" si="54"/>
        <v>0</v>
      </c>
      <c r="X209" s="187">
        <f t="shared" si="55"/>
        <v>0</v>
      </c>
      <c r="Y209" s="187">
        <f t="shared" si="56"/>
        <v>0</v>
      </c>
      <c r="Z209" s="187">
        <f t="shared" si="57"/>
        <v>3</v>
      </c>
      <c r="AA209" s="187">
        <f t="shared" si="58"/>
        <v>0</v>
      </c>
      <c r="AB209" s="187">
        <f t="shared" si="59"/>
        <v>0</v>
      </c>
      <c r="AC209" s="187">
        <f t="shared" si="60"/>
        <v>0</v>
      </c>
      <c r="AD209" s="187">
        <f t="shared" si="61"/>
        <v>0</v>
      </c>
      <c r="AE209" s="187">
        <f t="shared" si="62"/>
        <v>0</v>
      </c>
      <c r="AF209" s="187">
        <f t="shared" si="63"/>
        <v>0</v>
      </c>
      <c r="AG209" s="191">
        <f t="shared" si="51"/>
        <v>0</v>
      </c>
    </row>
    <row r="210" spans="1:33" ht="26.25" thickBot="1">
      <c r="A210" s="14">
        <v>149</v>
      </c>
      <c r="B210" s="70" t="s">
        <v>504</v>
      </c>
      <c r="C210" s="15" t="s">
        <v>432</v>
      </c>
      <c r="D210" s="181"/>
      <c r="E210" s="159">
        <v>1</v>
      </c>
      <c r="F210" s="160"/>
      <c r="G210" s="160"/>
      <c r="H210" s="161"/>
      <c r="I210" s="13">
        <f t="shared" si="50"/>
        <v>3</v>
      </c>
      <c r="J210" s="50" t="s">
        <v>43</v>
      </c>
      <c r="K210" s="49" t="s">
        <v>374</v>
      </c>
      <c r="L210" s="49" t="s">
        <v>375</v>
      </c>
      <c r="M210" s="49" t="s">
        <v>369</v>
      </c>
      <c r="N210" s="49" t="s">
        <v>370</v>
      </c>
      <c r="O210" s="49" t="s">
        <v>376</v>
      </c>
      <c r="P210" s="72"/>
      <c r="Q210" s="45"/>
      <c r="R210" s="10"/>
      <c r="S210" s="10"/>
      <c r="T210" s="59">
        <f t="shared" si="64"/>
        <v>149</v>
      </c>
      <c r="U210" s="186">
        <f t="shared" si="52"/>
        <v>0</v>
      </c>
      <c r="V210" s="187">
        <f t="shared" si="53"/>
        <v>0</v>
      </c>
      <c r="W210" s="187">
        <f t="shared" si="54"/>
        <v>0</v>
      </c>
      <c r="X210" s="187">
        <f t="shared" si="55"/>
        <v>0</v>
      </c>
      <c r="Y210" s="187">
        <f t="shared" si="56"/>
        <v>0</v>
      </c>
      <c r="Z210" s="187">
        <f t="shared" si="57"/>
        <v>3</v>
      </c>
      <c r="AA210" s="187">
        <f t="shared" si="58"/>
        <v>0</v>
      </c>
      <c r="AB210" s="187">
        <f t="shared" si="59"/>
        <v>0</v>
      </c>
      <c r="AC210" s="187">
        <f t="shared" si="60"/>
        <v>0</v>
      </c>
      <c r="AD210" s="187">
        <f t="shared" si="61"/>
        <v>0</v>
      </c>
      <c r="AE210" s="187">
        <f t="shared" si="62"/>
        <v>0</v>
      </c>
      <c r="AF210" s="187">
        <f t="shared" si="63"/>
        <v>0</v>
      </c>
      <c r="AG210" s="191">
        <f t="shared" si="51"/>
        <v>0</v>
      </c>
    </row>
    <row r="211" spans="1:33" ht="26.25" thickBot="1">
      <c r="A211" s="14">
        <v>150</v>
      </c>
      <c r="B211" s="70" t="s">
        <v>240</v>
      </c>
      <c r="C211" s="15" t="s">
        <v>432</v>
      </c>
      <c r="D211" s="181"/>
      <c r="E211" s="159">
        <v>1</v>
      </c>
      <c r="F211" s="160"/>
      <c r="G211" s="160"/>
      <c r="H211" s="161"/>
      <c r="I211" s="13">
        <f t="shared" si="50"/>
        <v>3</v>
      </c>
      <c r="J211" s="50" t="s">
        <v>22</v>
      </c>
      <c r="K211" s="49" t="s">
        <v>377</v>
      </c>
      <c r="L211" s="49" t="s">
        <v>373</v>
      </c>
      <c r="M211" s="72"/>
      <c r="N211" s="72"/>
      <c r="O211" s="72"/>
      <c r="P211" s="72"/>
      <c r="Q211" s="45"/>
      <c r="R211" s="10"/>
      <c r="S211" s="10"/>
      <c r="T211" s="59">
        <f t="shared" si="64"/>
        <v>150</v>
      </c>
      <c r="U211" s="186">
        <f t="shared" si="52"/>
        <v>0</v>
      </c>
      <c r="V211" s="187">
        <f t="shared" si="53"/>
        <v>3</v>
      </c>
      <c r="W211" s="187">
        <f t="shared" si="54"/>
        <v>0</v>
      </c>
      <c r="X211" s="187">
        <f t="shared" si="55"/>
        <v>0</v>
      </c>
      <c r="Y211" s="187">
        <f t="shared" si="56"/>
        <v>0</v>
      </c>
      <c r="Z211" s="187">
        <f t="shared" si="57"/>
        <v>0</v>
      </c>
      <c r="AA211" s="187">
        <f t="shared" si="58"/>
        <v>0</v>
      </c>
      <c r="AB211" s="187">
        <f t="shared" si="59"/>
        <v>0</v>
      </c>
      <c r="AC211" s="187">
        <f t="shared" si="60"/>
        <v>0</v>
      </c>
      <c r="AD211" s="187">
        <f t="shared" si="61"/>
        <v>0</v>
      </c>
      <c r="AE211" s="187">
        <f t="shared" si="62"/>
        <v>0</v>
      </c>
      <c r="AF211" s="187">
        <f t="shared" si="63"/>
        <v>0</v>
      </c>
      <c r="AG211" s="191">
        <f t="shared" si="51"/>
        <v>0</v>
      </c>
    </row>
    <row r="212" spans="1:33" ht="26.25" thickBot="1">
      <c r="A212" s="14">
        <v>151</v>
      </c>
      <c r="B212" s="70" t="s">
        <v>56</v>
      </c>
      <c r="C212" s="15" t="s">
        <v>432</v>
      </c>
      <c r="D212" s="181"/>
      <c r="E212" s="159">
        <v>1</v>
      </c>
      <c r="F212" s="160"/>
      <c r="G212" s="160"/>
      <c r="H212" s="161"/>
      <c r="I212" s="13">
        <f t="shared" si="50"/>
        <v>3</v>
      </c>
      <c r="J212" s="50" t="s">
        <v>43</v>
      </c>
      <c r="K212" s="49" t="s">
        <v>369</v>
      </c>
      <c r="L212" s="72"/>
      <c r="M212" s="72"/>
      <c r="N212" s="72"/>
      <c r="O212" s="72"/>
      <c r="P212" s="72"/>
      <c r="Q212" s="45"/>
      <c r="R212" s="10"/>
      <c r="S212" s="10"/>
      <c r="T212" s="59">
        <f t="shared" si="64"/>
        <v>151</v>
      </c>
      <c r="U212" s="186">
        <f t="shared" si="52"/>
        <v>0</v>
      </c>
      <c r="V212" s="187">
        <f t="shared" si="53"/>
        <v>0</v>
      </c>
      <c r="W212" s="187">
        <f t="shared" si="54"/>
        <v>0</v>
      </c>
      <c r="X212" s="187">
        <f t="shared" si="55"/>
        <v>0</v>
      </c>
      <c r="Y212" s="187">
        <f t="shared" si="56"/>
        <v>0</v>
      </c>
      <c r="Z212" s="187">
        <f t="shared" si="57"/>
        <v>3</v>
      </c>
      <c r="AA212" s="187">
        <f t="shared" si="58"/>
        <v>0</v>
      </c>
      <c r="AB212" s="187">
        <f t="shared" si="59"/>
        <v>0</v>
      </c>
      <c r="AC212" s="187">
        <f t="shared" si="60"/>
        <v>0</v>
      </c>
      <c r="AD212" s="187">
        <f t="shared" si="61"/>
        <v>0</v>
      </c>
      <c r="AE212" s="187">
        <f t="shared" si="62"/>
        <v>0</v>
      </c>
      <c r="AF212" s="187">
        <f t="shared" si="63"/>
        <v>0</v>
      </c>
      <c r="AG212" s="191">
        <f t="shared" si="51"/>
        <v>0</v>
      </c>
    </row>
    <row r="213" spans="1:33" ht="51.75" thickBot="1">
      <c r="A213" s="14">
        <v>152</v>
      </c>
      <c r="B213" s="231" t="s">
        <v>888</v>
      </c>
      <c r="C213" s="15" t="s">
        <v>432</v>
      </c>
      <c r="D213" s="181"/>
      <c r="E213" s="159">
        <v>1</v>
      </c>
      <c r="F213" s="160"/>
      <c r="G213" s="160"/>
      <c r="H213" s="161"/>
      <c r="I213" s="13">
        <f t="shared" si="50"/>
        <v>3</v>
      </c>
      <c r="J213" s="50" t="s">
        <v>43</v>
      </c>
      <c r="K213" s="49" t="s">
        <v>377</v>
      </c>
      <c r="L213" s="49" t="s">
        <v>374</v>
      </c>
      <c r="M213" s="49" t="s">
        <v>369</v>
      </c>
      <c r="N213" s="72"/>
      <c r="O213" s="72"/>
      <c r="P213" s="72"/>
      <c r="Q213" s="45"/>
      <c r="R213" s="10"/>
      <c r="S213" s="10"/>
      <c r="T213" s="59">
        <f t="shared" si="64"/>
        <v>152</v>
      </c>
      <c r="U213" s="186">
        <f t="shared" si="52"/>
        <v>0</v>
      </c>
      <c r="V213" s="187">
        <f t="shared" si="53"/>
        <v>0</v>
      </c>
      <c r="W213" s="187">
        <f t="shared" si="54"/>
        <v>0</v>
      </c>
      <c r="X213" s="187">
        <f t="shared" si="55"/>
        <v>0</v>
      </c>
      <c r="Y213" s="187">
        <f t="shared" si="56"/>
        <v>0</v>
      </c>
      <c r="Z213" s="187">
        <f t="shared" si="57"/>
        <v>3</v>
      </c>
      <c r="AA213" s="187">
        <f t="shared" si="58"/>
        <v>0</v>
      </c>
      <c r="AB213" s="187">
        <f t="shared" si="59"/>
        <v>0</v>
      </c>
      <c r="AC213" s="187">
        <f t="shared" si="60"/>
        <v>0</v>
      </c>
      <c r="AD213" s="187">
        <f t="shared" si="61"/>
        <v>0</v>
      </c>
      <c r="AE213" s="187">
        <f t="shared" si="62"/>
        <v>0</v>
      </c>
      <c r="AF213" s="187">
        <f t="shared" si="63"/>
        <v>0</v>
      </c>
      <c r="AG213" s="191">
        <f t="shared" si="51"/>
        <v>0</v>
      </c>
    </row>
    <row r="214" spans="1:33" ht="13.5" thickBot="1">
      <c r="A214" s="14">
        <v>153</v>
      </c>
      <c r="B214" s="70" t="s">
        <v>14</v>
      </c>
      <c r="C214" s="15" t="s">
        <v>432</v>
      </c>
      <c r="D214" s="181"/>
      <c r="E214" s="159">
        <v>1</v>
      </c>
      <c r="F214" s="160"/>
      <c r="G214" s="160"/>
      <c r="H214" s="161"/>
      <c r="I214" s="13">
        <f t="shared" si="50"/>
        <v>3</v>
      </c>
      <c r="J214" s="50" t="s">
        <v>43</v>
      </c>
      <c r="K214" s="49" t="s">
        <v>370</v>
      </c>
      <c r="L214" s="49" t="s">
        <v>375</v>
      </c>
      <c r="M214" s="72"/>
      <c r="N214" s="72"/>
      <c r="O214" s="72"/>
      <c r="P214" s="72"/>
      <c r="Q214" s="45"/>
      <c r="R214" s="10"/>
      <c r="S214" s="10"/>
      <c r="T214" s="59">
        <f t="shared" si="64"/>
        <v>153</v>
      </c>
      <c r="U214" s="186">
        <f t="shared" si="52"/>
        <v>0</v>
      </c>
      <c r="V214" s="187">
        <f t="shared" si="53"/>
        <v>0</v>
      </c>
      <c r="W214" s="187">
        <f t="shared" si="54"/>
        <v>0</v>
      </c>
      <c r="X214" s="187">
        <f t="shared" si="55"/>
        <v>0</v>
      </c>
      <c r="Y214" s="187">
        <f t="shared" si="56"/>
        <v>0</v>
      </c>
      <c r="Z214" s="187">
        <f t="shared" si="57"/>
        <v>3</v>
      </c>
      <c r="AA214" s="187">
        <f t="shared" si="58"/>
        <v>0</v>
      </c>
      <c r="AB214" s="187">
        <f t="shared" si="59"/>
        <v>0</v>
      </c>
      <c r="AC214" s="187">
        <f t="shared" si="60"/>
        <v>0</v>
      </c>
      <c r="AD214" s="187">
        <f t="shared" si="61"/>
        <v>0</v>
      </c>
      <c r="AE214" s="187">
        <f t="shared" si="62"/>
        <v>0</v>
      </c>
      <c r="AF214" s="187">
        <f t="shared" si="63"/>
        <v>0</v>
      </c>
      <c r="AG214" s="191">
        <f t="shared" si="51"/>
        <v>0</v>
      </c>
    </row>
    <row r="215" spans="1:33" ht="13.5" thickBot="1">
      <c r="A215" s="122"/>
      <c r="B215" s="357" t="s">
        <v>108</v>
      </c>
      <c r="C215" s="358"/>
      <c r="D215" s="358"/>
      <c r="E215" s="358"/>
      <c r="F215" s="358"/>
      <c r="G215" s="358"/>
      <c r="H215" s="358"/>
      <c r="I215" s="358"/>
      <c r="J215" s="358"/>
      <c r="K215" s="358"/>
      <c r="L215" s="358"/>
      <c r="M215" s="358"/>
      <c r="N215" s="358"/>
      <c r="O215" s="358"/>
      <c r="P215" s="358"/>
      <c r="Q215" s="359"/>
      <c r="R215" s="10"/>
      <c r="S215" s="10"/>
      <c r="T215" s="59"/>
      <c r="U215" s="186">
        <f t="shared" si="52"/>
        <v>0</v>
      </c>
      <c r="V215" s="187">
        <f t="shared" si="53"/>
        <v>0</v>
      </c>
      <c r="W215" s="187">
        <f t="shared" si="54"/>
        <v>0</v>
      </c>
      <c r="X215" s="187">
        <f t="shared" si="55"/>
        <v>0</v>
      </c>
      <c r="Y215" s="187">
        <f t="shared" si="56"/>
        <v>0</v>
      </c>
      <c r="Z215" s="187">
        <f t="shared" si="57"/>
        <v>0</v>
      </c>
      <c r="AA215" s="187">
        <f t="shared" si="58"/>
        <v>0</v>
      </c>
      <c r="AB215" s="187">
        <f t="shared" si="59"/>
        <v>0</v>
      </c>
      <c r="AC215" s="187">
        <f t="shared" si="60"/>
        <v>0</v>
      </c>
      <c r="AD215" s="187">
        <f t="shared" si="61"/>
        <v>0</v>
      </c>
      <c r="AE215" s="187">
        <f t="shared" si="62"/>
        <v>0</v>
      </c>
      <c r="AF215" s="187">
        <f t="shared" si="63"/>
        <v>0</v>
      </c>
      <c r="AG215" s="191"/>
    </row>
    <row r="216" spans="1:33" ht="26.25" thickBot="1">
      <c r="A216" s="14">
        <v>154</v>
      </c>
      <c r="B216" s="40" t="s">
        <v>5</v>
      </c>
      <c r="C216" s="15" t="s">
        <v>432</v>
      </c>
      <c r="D216" s="181"/>
      <c r="E216" s="159"/>
      <c r="F216" s="160"/>
      <c r="G216" s="160"/>
      <c r="H216" s="161">
        <v>1</v>
      </c>
      <c r="I216" s="13">
        <f aca="true" t="shared" si="65" ref="I216:I240">E216*3+F216*2+G216+H216*0</f>
        <v>0</v>
      </c>
      <c r="J216" s="50" t="s">
        <v>45</v>
      </c>
      <c r="K216" s="49" t="s">
        <v>357</v>
      </c>
      <c r="L216" s="49" t="s">
        <v>380</v>
      </c>
      <c r="M216" s="49" t="s">
        <v>381</v>
      </c>
      <c r="N216" s="72"/>
      <c r="O216" s="50"/>
      <c r="P216" s="50"/>
      <c r="Q216" s="45"/>
      <c r="R216" s="10"/>
      <c r="S216" s="10"/>
      <c r="T216" s="59">
        <f t="shared" si="64"/>
        <v>154</v>
      </c>
      <c r="U216" s="186">
        <f t="shared" si="52"/>
        <v>0</v>
      </c>
      <c r="V216" s="187">
        <f t="shared" si="53"/>
        <v>0</v>
      </c>
      <c r="W216" s="187">
        <f t="shared" si="54"/>
        <v>0</v>
      </c>
      <c r="X216" s="187">
        <f t="shared" si="55"/>
        <v>0</v>
      </c>
      <c r="Y216" s="187">
        <f t="shared" si="56"/>
        <v>0</v>
      </c>
      <c r="Z216" s="187">
        <f t="shared" si="57"/>
        <v>0</v>
      </c>
      <c r="AA216" s="187">
        <f t="shared" si="58"/>
        <v>0</v>
      </c>
      <c r="AB216" s="187">
        <f t="shared" si="59"/>
        <v>0</v>
      </c>
      <c r="AC216" s="187">
        <f t="shared" si="60"/>
        <v>0</v>
      </c>
      <c r="AD216" s="187">
        <f t="shared" si="61"/>
        <v>0</v>
      </c>
      <c r="AE216" s="187">
        <f t="shared" si="62"/>
        <v>0</v>
      </c>
      <c r="AF216" s="187">
        <f t="shared" si="63"/>
        <v>0</v>
      </c>
      <c r="AG216" s="191">
        <f t="shared" si="51"/>
        <v>0</v>
      </c>
    </row>
    <row r="217" spans="1:33" ht="26.25" thickBot="1">
      <c r="A217" s="14">
        <v>155</v>
      </c>
      <c r="B217" s="70" t="s">
        <v>241</v>
      </c>
      <c r="C217" s="15" t="s">
        <v>227</v>
      </c>
      <c r="D217" s="181"/>
      <c r="E217" s="159">
        <v>1</v>
      </c>
      <c r="F217" s="160"/>
      <c r="G217" s="160"/>
      <c r="H217" s="161"/>
      <c r="I217" s="13">
        <f t="shared" si="65"/>
        <v>3</v>
      </c>
      <c r="J217" s="50" t="s">
        <v>45</v>
      </c>
      <c r="K217" s="49" t="s">
        <v>382</v>
      </c>
      <c r="L217" s="72"/>
      <c r="M217" s="72"/>
      <c r="N217" s="72"/>
      <c r="O217" s="50"/>
      <c r="P217" s="50"/>
      <c r="Q217" s="45"/>
      <c r="R217" s="10"/>
      <c r="S217" s="10"/>
      <c r="T217" s="59">
        <f t="shared" si="64"/>
        <v>155</v>
      </c>
      <c r="U217" s="186">
        <f t="shared" si="52"/>
        <v>0</v>
      </c>
      <c r="V217" s="187">
        <f t="shared" si="53"/>
        <v>0</v>
      </c>
      <c r="W217" s="187">
        <f t="shared" si="54"/>
        <v>0</v>
      </c>
      <c r="X217" s="187">
        <f t="shared" si="55"/>
        <v>0</v>
      </c>
      <c r="Y217" s="187">
        <f t="shared" si="56"/>
        <v>0</v>
      </c>
      <c r="Z217" s="187">
        <f t="shared" si="57"/>
        <v>0</v>
      </c>
      <c r="AA217" s="187">
        <f t="shared" si="58"/>
        <v>0</v>
      </c>
      <c r="AB217" s="187">
        <f t="shared" si="59"/>
        <v>0</v>
      </c>
      <c r="AC217" s="187">
        <f t="shared" si="60"/>
        <v>3</v>
      </c>
      <c r="AD217" s="187">
        <f t="shared" si="61"/>
        <v>0</v>
      </c>
      <c r="AE217" s="187">
        <f t="shared" si="62"/>
        <v>0</v>
      </c>
      <c r="AF217" s="187">
        <f t="shared" si="63"/>
        <v>0</v>
      </c>
      <c r="AG217" s="191">
        <f t="shared" si="51"/>
        <v>0</v>
      </c>
    </row>
    <row r="218" spans="1:33" ht="39" thickBot="1">
      <c r="A218" s="14">
        <v>156</v>
      </c>
      <c r="B218" s="70" t="s">
        <v>505</v>
      </c>
      <c r="C218" s="15" t="s">
        <v>227</v>
      </c>
      <c r="D218" s="181"/>
      <c r="E218" s="159"/>
      <c r="F218" s="160">
        <v>1</v>
      </c>
      <c r="G218" s="160"/>
      <c r="H218" s="161"/>
      <c r="I218" s="13">
        <f t="shared" si="65"/>
        <v>2</v>
      </c>
      <c r="J218" s="50" t="s">
        <v>45</v>
      </c>
      <c r="K218" s="49" t="s">
        <v>55</v>
      </c>
      <c r="L218" s="49" t="s">
        <v>383</v>
      </c>
      <c r="M218" s="49" t="s">
        <v>357</v>
      </c>
      <c r="N218" s="72"/>
      <c r="O218" s="50"/>
      <c r="P218" s="50"/>
      <c r="Q218" s="49"/>
      <c r="R218" s="10"/>
      <c r="S218" s="10"/>
      <c r="T218" s="59">
        <f t="shared" si="64"/>
        <v>156</v>
      </c>
      <c r="U218" s="186">
        <f t="shared" si="52"/>
        <v>0</v>
      </c>
      <c r="V218" s="187">
        <f t="shared" si="53"/>
        <v>0</v>
      </c>
      <c r="W218" s="187">
        <f t="shared" si="54"/>
        <v>0</v>
      </c>
      <c r="X218" s="187">
        <f t="shared" si="55"/>
        <v>0</v>
      </c>
      <c r="Y218" s="187">
        <f t="shared" si="56"/>
        <v>0</v>
      </c>
      <c r="Z218" s="187">
        <f t="shared" si="57"/>
        <v>0</v>
      </c>
      <c r="AA218" s="187">
        <f t="shared" si="58"/>
        <v>0</v>
      </c>
      <c r="AB218" s="187">
        <f t="shared" si="59"/>
        <v>0</v>
      </c>
      <c r="AC218" s="187">
        <f t="shared" si="60"/>
        <v>2</v>
      </c>
      <c r="AD218" s="187">
        <f t="shared" si="61"/>
        <v>0</v>
      </c>
      <c r="AE218" s="187">
        <f t="shared" si="62"/>
        <v>0</v>
      </c>
      <c r="AF218" s="187">
        <f t="shared" si="63"/>
        <v>0</v>
      </c>
      <c r="AG218" s="191">
        <f t="shared" si="51"/>
        <v>0</v>
      </c>
    </row>
    <row r="219" spans="1:33" ht="39" thickBot="1">
      <c r="A219" s="14">
        <v>157</v>
      </c>
      <c r="B219" s="231" t="s">
        <v>889</v>
      </c>
      <c r="C219" s="15" t="s">
        <v>242</v>
      </c>
      <c r="D219" s="181"/>
      <c r="E219" s="159">
        <v>1</v>
      </c>
      <c r="F219" s="160"/>
      <c r="G219" s="160"/>
      <c r="H219" s="161"/>
      <c r="I219" s="13">
        <f t="shared" si="65"/>
        <v>3</v>
      </c>
      <c r="J219" s="50" t="s">
        <v>45</v>
      </c>
      <c r="K219" s="49" t="s">
        <v>384</v>
      </c>
      <c r="L219" s="72"/>
      <c r="M219" s="72"/>
      <c r="N219" s="72"/>
      <c r="O219" s="50"/>
      <c r="P219" s="50"/>
      <c r="Q219" s="73"/>
      <c r="R219" s="10"/>
      <c r="S219" s="10"/>
      <c r="T219" s="59">
        <f t="shared" si="64"/>
        <v>157</v>
      </c>
      <c r="U219" s="186">
        <f t="shared" si="52"/>
        <v>0</v>
      </c>
      <c r="V219" s="187">
        <f t="shared" si="53"/>
        <v>0</v>
      </c>
      <c r="W219" s="187">
        <f t="shared" si="54"/>
        <v>0</v>
      </c>
      <c r="X219" s="187">
        <f t="shared" si="55"/>
        <v>0</v>
      </c>
      <c r="Y219" s="187">
        <f t="shared" si="56"/>
        <v>0</v>
      </c>
      <c r="Z219" s="187">
        <f t="shared" si="57"/>
        <v>0</v>
      </c>
      <c r="AA219" s="187">
        <f t="shared" si="58"/>
        <v>0</v>
      </c>
      <c r="AB219" s="187">
        <f t="shared" si="59"/>
        <v>0</v>
      </c>
      <c r="AC219" s="187">
        <f t="shared" si="60"/>
        <v>3</v>
      </c>
      <c r="AD219" s="187">
        <f t="shared" si="61"/>
        <v>0</v>
      </c>
      <c r="AE219" s="187">
        <f t="shared" si="62"/>
        <v>0</v>
      </c>
      <c r="AF219" s="187">
        <f t="shared" si="63"/>
        <v>0</v>
      </c>
      <c r="AG219" s="191">
        <f t="shared" si="51"/>
        <v>0</v>
      </c>
    </row>
    <row r="220" spans="1:33" ht="26.25" thickBot="1">
      <c r="A220" s="14">
        <v>158</v>
      </c>
      <c r="B220" s="231" t="s">
        <v>890</v>
      </c>
      <c r="C220" s="15" t="s">
        <v>432</v>
      </c>
      <c r="D220" s="181"/>
      <c r="E220" s="159">
        <v>1</v>
      </c>
      <c r="F220" s="160"/>
      <c r="G220" s="160"/>
      <c r="H220" s="161"/>
      <c r="I220" s="13">
        <f t="shared" si="65"/>
        <v>3</v>
      </c>
      <c r="J220" s="50" t="s">
        <v>45</v>
      </c>
      <c r="K220" s="49" t="s">
        <v>55</v>
      </c>
      <c r="L220" s="49" t="s">
        <v>380</v>
      </c>
      <c r="M220" s="49" t="s">
        <v>384</v>
      </c>
      <c r="N220" s="72"/>
      <c r="O220" s="50"/>
      <c r="P220" s="50"/>
      <c r="Q220" s="49"/>
      <c r="R220" s="10"/>
      <c r="S220" s="10"/>
      <c r="T220" s="59">
        <f t="shared" si="64"/>
        <v>158</v>
      </c>
      <c r="U220" s="186">
        <f t="shared" si="52"/>
        <v>0</v>
      </c>
      <c r="V220" s="187">
        <f t="shared" si="53"/>
        <v>0</v>
      </c>
      <c r="W220" s="187">
        <f t="shared" si="54"/>
        <v>0</v>
      </c>
      <c r="X220" s="187">
        <f t="shared" si="55"/>
        <v>0</v>
      </c>
      <c r="Y220" s="187">
        <f t="shared" si="56"/>
        <v>0</v>
      </c>
      <c r="Z220" s="187">
        <f t="shared" si="57"/>
        <v>0</v>
      </c>
      <c r="AA220" s="187">
        <f t="shared" si="58"/>
        <v>0</v>
      </c>
      <c r="AB220" s="187">
        <f t="shared" si="59"/>
        <v>0</v>
      </c>
      <c r="AC220" s="187">
        <f t="shared" si="60"/>
        <v>3</v>
      </c>
      <c r="AD220" s="187">
        <f t="shared" si="61"/>
        <v>0</v>
      </c>
      <c r="AE220" s="187">
        <f t="shared" si="62"/>
        <v>0</v>
      </c>
      <c r="AF220" s="187">
        <f t="shared" si="63"/>
        <v>0</v>
      </c>
      <c r="AG220" s="191">
        <f t="shared" si="51"/>
        <v>0</v>
      </c>
    </row>
    <row r="221" spans="1:33" ht="26.25" thickBot="1">
      <c r="A221" s="14">
        <v>159</v>
      </c>
      <c r="B221" s="70" t="s">
        <v>243</v>
      </c>
      <c r="C221" s="15" t="s">
        <v>432</v>
      </c>
      <c r="D221" s="181"/>
      <c r="E221" s="159">
        <v>1</v>
      </c>
      <c r="F221" s="160"/>
      <c r="G221" s="160"/>
      <c r="H221" s="161"/>
      <c r="I221" s="13">
        <f t="shared" si="65"/>
        <v>3</v>
      </c>
      <c r="J221" s="50" t="s">
        <v>45</v>
      </c>
      <c r="K221" s="49" t="s">
        <v>384</v>
      </c>
      <c r="L221" s="72"/>
      <c r="M221" s="72"/>
      <c r="N221" s="72"/>
      <c r="O221" s="50"/>
      <c r="P221" s="50"/>
      <c r="Q221" s="45"/>
      <c r="R221" s="10"/>
      <c r="S221" s="10"/>
      <c r="T221" s="59">
        <f t="shared" si="64"/>
        <v>159</v>
      </c>
      <c r="U221" s="186">
        <f t="shared" si="52"/>
        <v>0</v>
      </c>
      <c r="V221" s="187">
        <f t="shared" si="53"/>
        <v>0</v>
      </c>
      <c r="W221" s="187">
        <f t="shared" si="54"/>
        <v>0</v>
      </c>
      <c r="X221" s="187">
        <f t="shared" si="55"/>
        <v>0</v>
      </c>
      <c r="Y221" s="187">
        <f t="shared" si="56"/>
        <v>0</v>
      </c>
      <c r="Z221" s="187">
        <f t="shared" si="57"/>
        <v>0</v>
      </c>
      <c r="AA221" s="187">
        <f t="shared" si="58"/>
        <v>0</v>
      </c>
      <c r="AB221" s="187">
        <f t="shared" si="59"/>
        <v>0</v>
      </c>
      <c r="AC221" s="187">
        <f t="shared" si="60"/>
        <v>3</v>
      </c>
      <c r="AD221" s="187">
        <f t="shared" si="61"/>
        <v>0</v>
      </c>
      <c r="AE221" s="187">
        <f t="shared" si="62"/>
        <v>0</v>
      </c>
      <c r="AF221" s="187">
        <f t="shared" si="63"/>
        <v>0</v>
      </c>
      <c r="AG221" s="191">
        <f t="shared" si="51"/>
        <v>0</v>
      </c>
    </row>
    <row r="222" spans="1:33" ht="26.25" thickBot="1">
      <c r="A222" s="14">
        <v>160</v>
      </c>
      <c r="B222" s="70" t="s">
        <v>15</v>
      </c>
      <c r="C222" s="15" t="s">
        <v>432</v>
      </c>
      <c r="D222" s="181"/>
      <c r="E222" s="159">
        <v>1</v>
      </c>
      <c r="F222" s="160"/>
      <c r="G222" s="160"/>
      <c r="H222" s="161"/>
      <c r="I222" s="13">
        <f t="shared" si="65"/>
        <v>3</v>
      </c>
      <c r="J222" s="50" t="s">
        <v>45</v>
      </c>
      <c r="K222" s="49" t="s">
        <v>382</v>
      </c>
      <c r="L222" s="49" t="s">
        <v>380</v>
      </c>
      <c r="M222" s="49" t="s">
        <v>381</v>
      </c>
      <c r="N222" s="49" t="s">
        <v>385</v>
      </c>
      <c r="O222" s="50"/>
      <c r="P222" s="50"/>
      <c r="Q222" s="45"/>
      <c r="R222" s="10"/>
      <c r="S222" s="10"/>
      <c r="T222" s="59">
        <f t="shared" si="64"/>
        <v>160</v>
      </c>
      <c r="U222" s="186">
        <f t="shared" si="52"/>
        <v>0</v>
      </c>
      <c r="V222" s="187">
        <f t="shared" si="53"/>
        <v>0</v>
      </c>
      <c r="W222" s="187">
        <f t="shared" si="54"/>
        <v>0</v>
      </c>
      <c r="X222" s="187">
        <f t="shared" si="55"/>
        <v>0</v>
      </c>
      <c r="Y222" s="187">
        <f t="shared" si="56"/>
        <v>0</v>
      </c>
      <c r="Z222" s="187">
        <f t="shared" si="57"/>
        <v>0</v>
      </c>
      <c r="AA222" s="187">
        <f t="shared" si="58"/>
        <v>0</v>
      </c>
      <c r="AB222" s="187">
        <f t="shared" si="59"/>
        <v>0</v>
      </c>
      <c r="AC222" s="187">
        <f t="shared" si="60"/>
        <v>3</v>
      </c>
      <c r="AD222" s="187">
        <f t="shared" si="61"/>
        <v>0</v>
      </c>
      <c r="AE222" s="187">
        <f t="shared" si="62"/>
        <v>0</v>
      </c>
      <c r="AF222" s="187">
        <f t="shared" si="63"/>
        <v>0</v>
      </c>
      <c r="AG222" s="191">
        <f t="shared" si="51"/>
        <v>0</v>
      </c>
    </row>
    <row r="223" spans="1:33" ht="26.25" thickBot="1">
      <c r="A223" s="14">
        <v>161</v>
      </c>
      <c r="B223" s="70" t="s">
        <v>61</v>
      </c>
      <c r="C223" s="15" t="s">
        <v>432</v>
      </c>
      <c r="D223" s="181"/>
      <c r="E223" s="159">
        <v>1</v>
      </c>
      <c r="F223" s="160"/>
      <c r="G223" s="160"/>
      <c r="H223" s="161"/>
      <c r="I223" s="13">
        <f t="shared" si="65"/>
        <v>3</v>
      </c>
      <c r="J223" s="50" t="s">
        <v>45</v>
      </c>
      <c r="K223" s="49" t="s">
        <v>381</v>
      </c>
      <c r="L223" s="49" t="s">
        <v>385</v>
      </c>
      <c r="M223" s="49" t="s">
        <v>384</v>
      </c>
      <c r="N223" s="72"/>
      <c r="O223" s="50"/>
      <c r="P223" s="50"/>
      <c r="Q223" s="45"/>
      <c r="R223" s="10"/>
      <c r="S223" s="10"/>
      <c r="T223" s="59">
        <f t="shared" si="64"/>
        <v>161</v>
      </c>
      <c r="U223" s="186">
        <f t="shared" si="52"/>
        <v>0</v>
      </c>
      <c r="V223" s="187">
        <f t="shared" si="53"/>
        <v>0</v>
      </c>
      <c r="W223" s="187">
        <f t="shared" si="54"/>
        <v>0</v>
      </c>
      <c r="X223" s="187">
        <f t="shared" si="55"/>
        <v>0</v>
      </c>
      <c r="Y223" s="187">
        <f t="shared" si="56"/>
        <v>0</v>
      </c>
      <c r="Z223" s="187">
        <f t="shared" si="57"/>
        <v>0</v>
      </c>
      <c r="AA223" s="187">
        <f t="shared" si="58"/>
        <v>0</v>
      </c>
      <c r="AB223" s="187">
        <f t="shared" si="59"/>
        <v>0</v>
      </c>
      <c r="AC223" s="187">
        <f t="shared" si="60"/>
        <v>3</v>
      </c>
      <c r="AD223" s="187">
        <f t="shared" si="61"/>
        <v>0</v>
      </c>
      <c r="AE223" s="187">
        <f t="shared" si="62"/>
        <v>0</v>
      </c>
      <c r="AF223" s="187">
        <f t="shared" si="63"/>
        <v>0</v>
      </c>
      <c r="AG223" s="191">
        <f t="shared" si="51"/>
        <v>0</v>
      </c>
    </row>
    <row r="224" spans="1:33" ht="13.5" thickBot="1">
      <c r="A224" s="14">
        <v>162</v>
      </c>
      <c r="B224" s="70" t="s">
        <v>16</v>
      </c>
      <c r="C224" s="15" t="s">
        <v>432</v>
      </c>
      <c r="D224" s="181"/>
      <c r="E224" s="159">
        <v>1</v>
      </c>
      <c r="F224" s="160"/>
      <c r="G224" s="160"/>
      <c r="H224" s="161"/>
      <c r="I224" s="13">
        <f t="shared" si="65"/>
        <v>3</v>
      </c>
      <c r="J224" s="50" t="s">
        <v>45</v>
      </c>
      <c r="K224" s="49" t="s">
        <v>384</v>
      </c>
      <c r="L224" s="72"/>
      <c r="M224" s="72"/>
      <c r="N224" s="72"/>
      <c r="O224" s="50"/>
      <c r="P224" s="50"/>
      <c r="Q224" s="48"/>
      <c r="R224" s="10"/>
      <c r="S224" s="10"/>
      <c r="T224" s="59">
        <f t="shared" si="64"/>
        <v>162</v>
      </c>
      <c r="U224" s="186">
        <f t="shared" si="52"/>
        <v>0</v>
      </c>
      <c r="V224" s="187">
        <f t="shared" si="53"/>
        <v>0</v>
      </c>
      <c r="W224" s="187">
        <f t="shared" si="54"/>
        <v>0</v>
      </c>
      <c r="X224" s="187">
        <f t="shared" si="55"/>
        <v>0</v>
      </c>
      <c r="Y224" s="187">
        <f t="shared" si="56"/>
        <v>0</v>
      </c>
      <c r="Z224" s="187">
        <f t="shared" si="57"/>
        <v>0</v>
      </c>
      <c r="AA224" s="187">
        <f t="shared" si="58"/>
        <v>0</v>
      </c>
      <c r="AB224" s="187">
        <f t="shared" si="59"/>
        <v>0</v>
      </c>
      <c r="AC224" s="187">
        <f t="shared" si="60"/>
        <v>3</v>
      </c>
      <c r="AD224" s="187">
        <f t="shared" si="61"/>
        <v>0</v>
      </c>
      <c r="AE224" s="187">
        <f t="shared" si="62"/>
        <v>0</v>
      </c>
      <c r="AF224" s="187">
        <f t="shared" si="63"/>
        <v>0</v>
      </c>
      <c r="AG224" s="191">
        <f t="shared" si="51"/>
        <v>0</v>
      </c>
    </row>
    <row r="225" spans="1:33" ht="26.25" thickBot="1">
      <c r="A225" s="14">
        <v>163</v>
      </c>
      <c r="B225" s="231" t="s">
        <v>891</v>
      </c>
      <c r="C225" s="15" t="s">
        <v>432</v>
      </c>
      <c r="D225" s="181"/>
      <c r="E225" s="159">
        <v>1</v>
      </c>
      <c r="F225" s="160"/>
      <c r="G225" s="160"/>
      <c r="H225" s="161"/>
      <c r="I225" s="13">
        <f t="shared" si="65"/>
        <v>3</v>
      </c>
      <c r="J225" s="50" t="s">
        <v>45</v>
      </c>
      <c r="K225" s="49" t="s">
        <v>384</v>
      </c>
      <c r="L225" s="72"/>
      <c r="M225" s="72"/>
      <c r="N225" s="72"/>
      <c r="O225" s="50"/>
      <c r="P225" s="50"/>
      <c r="Q225" s="45"/>
      <c r="R225" s="10"/>
      <c r="S225" s="10"/>
      <c r="T225" s="59">
        <f t="shared" si="64"/>
        <v>163</v>
      </c>
      <c r="U225" s="186">
        <f t="shared" si="52"/>
        <v>0</v>
      </c>
      <c r="V225" s="187">
        <f t="shared" si="53"/>
        <v>0</v>
      </c>
      <c r="W225" s="187">
        <f t="shared" si="54"/>
        <v>0</v>
      </c>
      <c r="X225" s="187">
        <f t="shared" si="55"/>
        <v>0</v>
      </c>
      <c r="Y225" s="187">
        <f t="shared" si="56"/>
        <v>0</v>
      </c>
      <c r="Z225" s="187">
        <f t="shared" si="57"/>
        <v>0</v>
      </c>
      <c r="AA225" s="187">
        <f t="shared" si="58"/>
        <v>0</v>
      </c>
      <c r="AB225" s="187">
        <f t="shared" si="59"/>
        <v>0</v>
      </c>
      <c r="AC225" s="187">
        <f t="shared" si="60"/>
        <v>3</v>
      </c>
      <c r="AD225" s="187">
        <f t="shared" si="61"/>
        <v>0</v>
      </c>
      <c r="AE225" s="187">
        <f t="shared" si="62"/>
        <v>0</v>
      </c>
      <c r="AF225" s="187">
        <f t="shared" si="63"/>
        <v>0</v>
      </c>
      <c r="AG225" s="191">
        <f t="shared" si="51"/>
        <v>0</v>
      </c>
    </row>
    <row r="226" spans="1:33" ht="26.25" thickBot="1">
      <c r="A226" s="14">
        <v>164</v>
      </c>
      <c r="B226" s="70" t="s">
        <v>740</v>
      </c>
      <c r="C226" s="15" t="s">
        <v>432</v>
      </c>
      <c r="D226" s="181"/>
      <c r="E226" s="159">
        <v>1</v>
      </c>
      <c r="F226" s="160"/>
      <c r="G226" s="160"/>
      <c r="H226" s="161"/>
      <c r="I226" s="13">
        <f t="shared" si="65"/>
        <v>3</v>
      </c>
      <c r="J226" s="50" t="s">
        <v>45</v>
      </c>
      <c r="K226" s="49" t="s">
        <v>384</v>
      </c>
      <c r="L226" s="72"/>
      <c r="M226" s="95"/>
      <c r="N226" s="49"/>
      <c r="O226" s="49"/>
      <c r="P226" s="50"/>
      <c r="Q226" s="45"/>
      <c r="R226" s="10"/>
      <c r="S226" s="10"/>
      <c r="T226" s="59">
        <f t="shared" si="64"/>
        <v>164</v>
      </c>
      <c r="U226" s="186">
        <f t="shared" si="52"/>
        <v>0</v>
      </c>
      <c r="V226" s="187">
        <f t="shared" si="53"/>
        <v>0</v>
      </c>
      <c r="W226" s="187">
        <f t="shared" si="54"/>
        <v>0</v>
      </c>
      <c r="X226" s="187">
        <f t="shared" si="55"/>
        <v>0</v>
      </c>
      <c r="Y226" s="187">
        <f t="shared" si="56"/>
        <v>0</v>
      </c>
      <c r="Z226" s="187">
        <f t="shared" si="57"/>
        <v>0</v>
      </c>
      <c r="AA226" s="187">
        <f t="shared" si="58"/>
        <v>0</v>
      </c>
      <c r="AB226" s="187">
        <f t="shared" si="59"/>
        <v>0</v>
      </c>
      <c r="AC226" s="187">
        <f t="shared" si="60"/>
        <v>3</v>
      </c>
      <c r="AD226" s="187">
        <f t="shared" si="61"/>
        <v>0</v>
      </c>
      <c r="AE226" s="187">
        <f t="shared" si="62"/>
        <v>0</v>
      </c>
      <c r="AF226" s="187">
        <f t="shared" si="63"/>
        <v>0</v>
      </c>
      <c r="AG226" s="191">
        <f t="shared" si="51"/>
        <v>0</v>
      </c>
    </row>
    <row r="227" spans="1:33" ht="26.25" thickBot="1">
      <c r="A227" s="14">
        <v>165</v>
      </c>
      <c r="B227" s="70" t="s">
        <v>506</v>
      </c>
      <c r="C227" s="15" t="s">
        <v>432</v>
      </c>
      <c r="D227" s="181"/>
      <c r="E227" s="159">
        <v>1</v>
      </c>
      <c r="F227" s="160"/>
      <c r="G227" s="160"/>
      <c r="H227" s="161"/>
      <c r="I227" s="13">
        <f t="shared" si="65"/>
        <v>3</v>
      </c>
      <c r="J227" s="50" t="s">
        <v>45</v>
      </c>
      <c r="K227" s="49" t="s">
        <v>384</v>
      </c>
      <c r="L227" s="72"/>
      <c r="M227" s="72"/>
      <c r="N227" s="72"/>
      <c r="O227" s="50"/>
      <c r="P227" s="50"/>
      <c r="Q227" s="45"/>
      <c r="R227" s="10"/>
      <c r="S227" s="10"/>
      <c r="T227" s="59">
        <f t="shared" si="64"/>
        <v>165</v>
      </c>
      <c r="U227" s="186">
        <f t="shared" si="52"/>
        <v>0</v>
      </c>
      <c r="V227" s="187">
        <f t="shared" si="53"/>
        <v>0</v>
      </c>
      <c r="W227" s="187">
        <f t="shared" si="54"/>
        <v>0</v>
      </c>
      <c r="X227" s="187">
        <f t="shared" si="55"/>
        <v>0</v>
      </c>
      <c r="Y227" s="187">
        <f t="shared" si="56"/>
        <v>0</v>
      </c>
      <c r="Z227" s="187">
        <f t="shared" si="57"/>
        <v>0</v>
      </c>
      <c r="AA227" s="187">
        <f t="shared" si="58"/>
        <v>0</v>
      </c>
      <c r="AB227" s="187">
        <f t="shared" si="59"/>
        <v>0</v>
      </c>
      <c r="AC227" s="187">
        <f t="shared" si="60"/>
        <v>3</v>
      </c>
      <c r="AD227" s="187">
        <f t="shared" si="61"/>
        <v>0</v>
      </c>
      <c r="AE227" s="187">
        <f t="shared" si="62"/>
        <v>0</v>
      </c>
      <c r="AF227" s="187">
        <f t="shared" si="63"/>
        <v>0</v>
      </c>
      <c r="AG227" s="191">
        <f t="shared" si="51"/>
        <v>0</v>
      </c>
    </row>
    <row r="228" spans="1:33" ht="26.25" thickBot="1">
      <c r="A228" s="14">
        <v>166</v>
      </c>
      <c r="B228" s="70" t="s">
        <v>507</v>
      </c>
      <c r="C228" s="15" t="s">
        <v>432</v>
      </c>
      <c r="D228" s="181"/>
      <c r="E228" s="159">
        <v>1</v>
      </c>
      <c r="F228" s="160"/>
      <c r="G228" s="160"/>
      <c r="H228" s="161"/>
      <c r="I228" s="13">
        <f t="shared" si="65"/>
        <v>3</v>
      </c>
      <c r="J228" s="50" t="s">
        <v>45</v>
      </c>
      <c r="K228" s="49" t="s">
        <v>384</v>
      </c>
      <c r="L228" s="72"/>
      <c r="M228" s="72"/>
      <c r="N228" s="72"/>
      <c r="O228" s="50"/>
      <c r="P228" s="50"/>
      <c r="Q228" s="45"/>
      <c r="R228" s="10"/>
      <c r="S228" s="10"/>
      <c r="T228" s="59">
        <f t="shared" si="64"/>
        <v>166</v>
      </c>
      <c r="U228" s="186">
        <f t="shared" si="52"/>
        <v>0</v>
      </c>
      <c r="V228" s="187">
        <f t="shared" si="53"/>
        <v>0</v>
      </c>
      <c r="W228" s="187">
        <f t="shared" si="54"/>
        <v>0</v>
      </c>
      <c r="X228" s="187">
        <f t="shared" si="55"/>
        <v>0</v>
      </c>
      <c r="Y228" s="187">
        <f t="shared" si="56"/>
        <v>0</v>
      </c>
      <c r="Z228" s="187">
        <f t="shared" si="57"/>
        <v>0</v>
      </c>
      <c r="AA228" s="187">
        <f t="shared" si="58"/>
        <v>0</v>
      </c>
      <c r="AB228" s="187">
        <f t="shared" si="59"/>
        <v>0</v>
      </c>
      <c r="AC228" s="187">
        <f t="shared" si="60"/>
        <v>3</v>
      </c>
      <c r="AD228" s="187">
        <f t="shared" si="61"/>
        <v>0</v>
      </c>
      <c r="AE228" s="187">
        <f t="shared" si="62"/>
        <v>0</v>
      </c>
      <c r="AF228" s="187">
        <f t="shared" si="63"/>
        <v>0</v>
      </c>
      <c r="AG228" s="191">
        <f t="shared" si="51"/>
        <v>0</v>
      </c>
    </row>
    <row r="229" spans="1:33" ht="26.25" thickBot="1">
      <c r="A229" s="14">
        <v>167</v>
      </c>
      <c r="B229" s="70" t="s">
        <v>508</v>
      </c>
      <c r="C229" s="15" t="s">
        <v>432</v>
      </c>
      <c r="D229" s="181"/>
      <c r="E229" s="159">
        <v>1</v>
      </c>
      <c r="F229" s="160"/>
      <c r="G229" s="160"/>
      <c r="H229" s="161"/>
      <c r="I229" s="13">
        <f t="shared" si="65"/>
        <v>3</v>
      </c>
      <c r="J229" s="50" t="s">
        <v>45</v>
      </c>
      <c r="K229" s="49" t="s">
        <v>384</v>
      </c>
      <c r="L229" s="72"/>
      <c r="M229" s="72"/>
      <c r="N229" s="72"/>
      <c r="O229" s="50"/>
      <c r="P229" s="50"/>
      <c r="Q229" s="45"/>
      <c r="R229" s="10"/>
      <c r="S229" s="10"/>
      <c r="T229" s="59">
        <f t="shared" si="64"/>
        <v>167</v>
      </c>
      <c r="U229" s="186">
        <f t="shared" si="52"/>
        <v>0</v>
      </c>
      <c r="V229" s="187">
        <f t="shared" si="53"/>
        <v>0</v>
      </c>
      <c r="W229" s="187">
        <f t="shared" si="54"/>
        <v>0</v>
      </c>
      <c r="X229" s="187">
        <f t="shared" si="55"/>
        <v>0</v>
      </c>
      <c r="Y229" s="187">
        <f t="shared" si="56"/>
        <v>0</v>
      </c>
      <c r="Z229" s="187">
        <f t="shared" si="57"/>
        <v>0</v>
      </c>
      <c r="AA229" s="187">
        <f t="shared" si="58"/>
        <v>0</v>
      </c>
      <c r="AB229" s="187">
        <f t="shared" si="59"/>
        <v>0</v>
      </c>
      <c r="AC229" s="187">
        <f t="shared" si="60"/>
        <v>3</v>
      </c>
      <c r="AD229" s="187">
        <f t="shared" si="61"/>
        <v>0</v>
      </c>
      <c r="AE229" s="187">
        <f t="shared" si="62"/>
        <v>0</v>
      </c>
      <c r="AF229" s="187">
        <f t="shared" si="63"/>
        <v>0</v>
      </c>
      <c r="AG229" s="191">
        <f t="shared" si="51"/>
        <v>0</v>
      </c>
    </row>
    <row r="230" spans="1:33" ht="26.25" thickBot="1">
      <c r="A230" s="119">
        <v>168</v>
      </c>
      <c r="B230" s="231" t="s">
        <v>892</v>
      </c>
      <c r="C230" s="15" t="s">
        <v>432</v>
      </c>
      <c r="D230" s="181"/>
      <c r="E230" s="159">
        <v>1</v>
      </c>
      <c r="F230" s="160"/>
      <c r="G230" s="160"/>
      <c r="H230" s="161"/>
      <c r="I230" s="13">
        <f t="shared" si="65"/>
        <v>3</v>
      </c>
      <c r="J230" s="50" t="s">
        <v>45</v>
      </c>
      <c r="K230" s="49" t="s">
        <v>384</v>
      </c>
      <c r="L230" s="72"/>
      <c r="M230" s="72"/>
      <c r="N230" s="72"/>
      <c r="O230" s="50"/>
      <c r="P230" s="50"/>
      <c r="Q230" s="45"/>
      <c r="R230" s="10"/>
      <c r="S230" s="10"/>
      <c r="T230" s="59">
        <f t="shared" si="64"/>
        <v>168</v>
      </c>
      <c r="U230" s="186">
        <f t="shared" si="52"/>
        <v>0</v>
      </c>
      <c r="V230" s="187">
        <f t="shared" si="53"/>
        <v>0</v>
      </c>
      <c r="W230" s="187">
        <f t="shared" si="54"/>
        <v>0</v>
      </c>
      <c r="X230" s="187">
        <f t="shared" si="55"/>
        <v>0</v>
      </c>
      <c r="Y230" s="187">
        <f t="shared" si="56"/>
        <v>0</v>
      </c>
      <c r="Z230" s="187">
        <f t="shared" si="57"/>
        <v>0</v>
      </c>
      <c r="AA230" s="187">
        <f t="shared" si="58"/>
        <v>0</v>
      </c>
      <c r="AB230" s="187">
        <f t="shared" si="59"/>
        <v>0</v>
      </c>
      <c r="AC230" s="187">
        <f t="shared" si="60"/>
        <v>3</v>
      </c>
      <c r="AD230" s="187">
        <f t="shared" si="61"/>
        <v>0</v>
      </c>
      <c r="AE230" s="187">
        <f t="shared" si="62"/>
        <v>0</v>
      </c>
      <c r="AF230" s="187">
        <f t="shared" si="63"/>
        <v>0</v>
      </c>
      <c r="AG230" s="191">
        <f t="shared" si="51"/>
        <v>0</v>
      </c>
    </row>
    <row r="231" spans="1:33" ht="13.5" thickBot="1">
      <c r="A231" s="14">
        <v>169</v>
      </c>
      <c r="B231" s="70" t="s">
        <v>509</v>
      </c>
      <c r="C231" s="15" t="s">
        <v>432</v>
      </c>
      <c r="D231" s="181"/>
      <c r="E231" s="159">
        <v>1</v>
      </c>
      <c r="F231" s="160"/>
      <c r="G231" s="160"/>
      <c r="H231" s="161"/>
      <c r="I231" s="13">
        <f t="shared" si="65"/>
        <v>3</v>
      </c>
      <c r="J231" s="50" t="s">
        <v>45</v>
      </c>
      <c r="K231" s="49" t="s">
        <v>384</v>
      </c>
      <c r="L231" s="72"/>
      <c r="M231" s="72"/>
      <c r="N231" s="72"/>
      <c r="O231" s="50"/>
      <c r="P231" s="50"/>
      <c r="Q231" s="45"/>
      <c r="R231" s="10"/>
      <c r="S231" s="10"/>
      <c r="T231" s="59">
        <f t="shared" si="64"/>
        <v>169</v>
      </c>
      <c r="U231" s="186">
        <f t="shared" si="52"/>
        <v>0</v>
      </c>
      <c r="V231" s="187">
        <f t="shared" si="53"/>
        <v>0</v>
      </c>
      <c r="W231" s="187">
        <f t="shared" si="54"/>
        <v>0</v>
      </c>
      <c r="X231" s="187">
        <f t="shared" si="55"/>
        <v>0</v>
      </c>
      <c r="Y231" s="187">
        <f t="shared" si="56"/>
        <v>0</v>
      </c>
      <c r="Z231" s="187">
        <f t="shared" si="57"/>
        <v>0</v>
      </c>
      <c r="AA231" s="187">
        <f t="shared" si="58"/>
        <v>0</v>
      </c>
      <c r="AB231" s="187">
        <f t="shared" si="59"/>
        <v>0</v>
      </c>
      <c r="AC231" s="187">
        <f t="shared" si="60"/>
        <v>3</v>
      </c>
      <c r="AD231" s="187">
        <f t="shared" si="61"/>
        <v>0</v>
      </c>
      <c r="AE231" s="187">
        <f t="shared" si="62"/>
        <v>0</v>
      </c>
      <c r="AF231" s="187">
        <f t="shared" si="63"/>
        <v>0</v>
      </c>
      <c r="AG231" s="191">
        <f t="shared" si="51"/>
        <v>0</v>
      </c>
    </row>
    <row r="232" spans="1:33" ht="26.25" thickBot="1">
      <c r="A232" s="14">
        <v>170</v>
      </c>
      <c r="B232" s="70" t="s">
        <v>510</v>
      </c>
      <c r="C232" s="15" t="s">
        <v>432</v>
      </c>
      <c r="D232" s="181"/>
      <c r="E232" s="159">
        <v>1</v>
      </c>
      <c r="F232" s="160"/>
      <c r="G232" s="160"/>
      <c r="H232" s="161"/>
      <c r="I232" s="13">
        <f t="shared" si="65"/>
        <v>3</v>
      </c>
      <c r="J232" s="50" t="s">
        <v>45</v>
      </c>
      <c r="K232" s="49" t="s">
        <v>384</v>
      </c>
      <c r="L232" s="72"/>
      <c r="M232" s="72"/>
      <c r="N232" s="72"/>
      <c r="O232" s="50"/>
      <c r="P232" s="50"/>
      <c r="Q232" s="45"/>
      <c r="R232" s="10"/>
      <c r="S232" s="10"/>
      <c r="T232" s="59">
        <f t="shared" si="64"/>
        <v>170</v>
      </c>
      <c r="U232" s="186">
        <f t="shared" si="52"/>
        <v>0</v>
      </c>
      <c r="V232" s="187">
        <f t="shared" si="53"/>
        <v>0</v>
      </c>
      <c r="W232" s="187">
        <f t="shared" si="54"/>
        <v>0</v>
      </c>
      <c r="X232" s="187">
        <f t="shared" si="55"/>
        <v>0</v>
      </c>
      <c r="Y232" s="187">
        <f t="shared" si="56"/>
        <v>0</v>
      </c>
      <c r="Z232" s="187">
        <f t="shared" si="57"/>
        <v>0</v>
      </c>
      <c r="AA232" s="187">
        <f t="shared" si="58"/>
        <v>0</v>
      </c>
      <c r="AB232" s="187">
        <f t="shared" si="59"/>
        <v>0</v>
      </c>
      <c r="AC232" s="187">
        <f t="shared" si="60"/>
        <v>3</v>
      </c>
      <c r="AD232" s="187">
        <f t="shared" si="61"/>
        <v>0</v>
      </c>
      <c r="AE232" s="187">
        <f t="shared" si="62"/>
        <v>0</v>
      </c>
      <c r="AF232" s="187">
        <f t="shared" si="63"/>
        <v>0</v>
      </c>
      <c r="AG232" s="191">
        <f t="shared" si="51"/>
        <v>0</v>
      </c>
    </row>
    <row r="233" spans="1:33" ht="26.25" thickBot="1">
      <c r="A233" s="14">
        <v>171</v>
      </c>
      <c r="B233" s="70" t="s">
        <v>511</v>
      </c>
      <c r="C233" s="15" t="s">
        <v>432</v>
      </c>
      <c r="D233" s="181"/>
      <c r="E233" s="159"/>
      <c r="F233" s="160">
        <v>1</v>
      </c>
      <c r="G233" s="160"/>
      <c r="H233" s="161"/>
      <c r="I233" s="13">
        <f t="shared" si="65"/>
        <v>2</v>
      </c>
      <c r="J233" s="50" t="s">
        <v>45</v>
      </c>
      <c r="K233" s="49" t="s">
        <v>384</v>
      </c>
      <c r="L233" s="72"/>
      <c r="M233" s="72"/>
      <c r="N233" s="72"/>
      <c r="O233" s="50"/>
      <c r="P233" s="50"/>
      <c r="Q233" s="45"/>
      <c r="R233" s="10"/>
      <c r="S233" s="10"/>
      <c r="T233" s="59">
        <f t="shared" si="64"/>
        <v>171</v>
      </c>
      <c r="U233" s="186">
        <f t="shared" si="52"/>
        <v>0</v>
      </c>
      <c r="V233" s="187">
        <f t="shared" si="53"/>
        <v>0</v>
      </c>
      <c r="W233" s="187">
        <f t="shared" si="54"/>
        <v>0</v>
      </c>
      <c r="X233" s="187">
        <f t="shared" si="55"/>
        <v>0</v>
      </c>
      <c r="Y233" s="187">
        <f t="shared" si="56"/>
        <v>0</v>
      </c>
      <c r="Z233" s="187">
        <f t="shared" si="57"/>
        <v>0</v>
      </c>
      <c r="AA233" s="187">
        <f t="shared" si="58"/>
        <v>0</v>
      </c>
      <c r="AB233" s="187">
        <f t="shared" si="59"/>
        <v>0</v>
      </c>
      <c r="AC233" s="187">
        <f t="shared" si="60"/>
        <v>2</v>
      </c>
      <c r="AD233" s="187">
        <f t="shared" si="61"/>
        <v>0</v>
      </c>
      <c r="AE233" s="187">
        <f t="shared" si="62"/>
        <v>0</v>
      </c>
      <c r="AF233" s="187">
        <f t="shared" si="63"/>
        <v>0</v>
      </c>
      <c r="AG233" s="191">
        <f t="shared" si="51"/>
        <v>0</v>
      </c>
    </row>
    <row r="234" spans="1:33" ht="26.25" thickBot="1">
      <c r="A234" s="119">
        <v>172</v>
      </c>
      <c r="B234" s="70" t="s">
        <v>512</v>
      </c>
      <c r="C234" s="15" t="s">
        <v>432</v>
      </c>
      <c r="D234" s="181"/>
      <c r="E234" s="159"/>
      <c r="F234" s="160"/>
      <c r="G234" s="160">
        <v>1</v>
      </c>
      <c r="H234" s="161"/>
      <c r="I234" s="13">
        <f t="shared" si="65"/>
        <v>1</v>
      </c>
      <c r="J234" s="50" t="s">
        <v>45</v>
      </c>
      <c r="K234" s="49" t="s">
        <v>384</v>
      </c>
      <c r="L234" s="72"/>
      <c r="M234" s="72"/>
      <c r="N234" s="72"/>
      <c r="O234" s="50"/>
      <c r="P234" s="50"/>
      <c r="Q234" s="45"/>
      <c r="R234" s="10"/>
      <c r="S234" s="10"/>
      <c r="T234" s="59">
        <f t="shared" si="64"/>
        <v>172</v>
      </c>
      <c r="U234" s="186">
        <f t="shared" si="52"/>
        <v>0</v>
      </c>
      <c r="V234" s="187">
        <f t="shared" si="53"/>
        <v>0</v>
      </c>
      <c r="W234" s="187">
        <f t="shared" si="54"/>
        <v>0</v>
      </c>
      <c r="X234" s="187">
        <f t="shared" si="55"/>
        <v>0</v>
      </c>
      <c r="Y234" s="187">
        <f t="shared" si="56"/>
        <v>0</v>
      </c>
      <c r="Z234" s="187">
        <f t="shared" si="57"/>
        <v>0</v>
      </c>
      <c r="AA234" s="187">
        <f t="shared" si="58"/>
        <v>0</v>
      </c>
      <c r="AB234" s="187">
        <f t="shared" si="59"/>
        <v>0</v>
      </c>
      <c r="AC234" s="187">
        <f t="shared" si="60"/>
        <v>1</v>
      </c>
      <c r="AD234" s="187">
        <f t="shared" si="61"/>
        <v>0</v>
      </c>
      <c r="AE234" s="187">
        <f t="shared" si="62"/>
        <v>0</v>
      </c>
      <c r="AF234" s="187">
        <f t="shared" si="63"/>
        <v>0</v>
      </c>
      <c r="AG234" s="191">
        <f t="shared" si="51"/>
        <v>0</v>
      </c>
    </row>
    <row r="235" spans="1:33" ht="13.5" thickBot="1">
      <c r="A235" s="14">
        <v>173</v>
      </c>
      <c r="B235" s="70" t="s">
        <v>6</v>
      </c>
      <c r="C235" s="15" t="s">
        <v>432</v>
      </c>
      <c r="D235" s="181"/>
      <c r="E235" s="159"/>
      <c r="F235" s="160"/>
      <c r="G235" s="160"/>
      <c r="H235" s="161">
        <v>1</v>
      </c>
      <c r="I235" s="13">
        <f t="shared" si="65"/>
        <v>0</v>
      </c>
      <c r="J235" s="50" t="s">
        <v>45</v>
      </c>
      <c r="K235" s="49" t="s">
        <v>384</v>
      </c>
      <c r="L235" s="72"/>
      <c r="M235" s="72"/>
      <c r="N235" s="72"/>
      <c r="O235" s="50"/>
      <c r="P235" s="50"/>
      <c r="Q235" s="45"/>
      <c r="R235" s="10"/>
      <c r="S235" s="10"/>
      <c r="T235" s="59">
        <f t="shared" si="64"/>
        <v>173</v>
      </c>
      <c r="U235" s="186">
        <f t="shared" si="52"/>
        <v>0</v>
      </c>
      <c r="V235" s="187">
        <f t="shared" si="53"/>
        <v>0</v>
      </c>
      <c r="W235" s="187">
        <f t="shared" si="54"/>
        <v>0</v>
      </c>
      <c r="X235" s="187">
        <f t="shared" si="55"/>
        <v>0</v>
      </c>
      <c r="Y235" s="187">
        <f t="shared" si="56"/>
        <v>0</v>
      </c>
      <c r="Z235" s="187">
        <f t="shared" si="57"/>
        <v>0</v>
      </c>
      <c r="AA235" s="187">
        <f t="shared" si="58"/>
        <v>0</v>
      </c>
      <c r="AB235" s="187">
        <f t="shared" si="59"/>
        <v>0</v>
      </c>
      <c r="AC235" s="187">
        <f t="shared" si="60"/>
        <v>0</v>
      </c>
      <c r="AD235" s="187">
        <f t="shared" si="61"/>
        <v>0</v>
      </c>
      <c r="AE235" s="187">
        <f t="shared" si="62"/>
        <v>0</v>
      </c>
      <c r="AF235" s="187">
        <f t="shared" si="63"/>
        <v>0</v>
      </c>
      <c r="AG235" s="191">
        <f t="shared" si="51"/>
        <v>0</v>
      </c>
    </row>
    <row r="236" spans="1:33" ht="26.25" thickBot="1">
      <c r="A236" s="14">
        <v>174</v>
      </c>
      <c r="B236" s="231" t="s">
        <v>893</v>
      </c>
      <c r="C236" s="15" t="s">
        <v>432</v>
      </c>
      <c r="D236" s="181"/>
      <c r="E236" s="159"/>
      <c r="F236" s="160"/>
      <c r="G236" s="160"/>
      <c r="H236" s="161">
        <v>1</v>
      </c>
      <c r="I236" s="13">
        <f t="shared" si="65"/>
        <v>0</v>
      </c>
      <c r="J236" s="50" t="s">
        <v>33</v>
      </c>
      <c r="K236" s="49" t="s">
        <v>59</v>
      </c>
      <c r="L236" s="49" t="s">
        <v>386</v>
      </c>
      <c r="M236" s="72"/>
      <c r="N236" s="72"/>
      <c r="O236" s="50"/>
      <c r="P236" s="50"/>
      <c r="Q236" s="45"/>
      <c r="R236" s="10"/>
      <c r="S236" s="10"/>
      <c r="T236" s="59">
        <f t="shared" si="64"/>
        <v>174</v>
      </c>
      <c r="U236" s="186">
        <f t="shared" si="52"/>
        <v>0</v>
      </c>
      <c r="V236" s="187">
        <f t="shared" si="53"/>
        <v>0</v>
      </c>
      <c r="W236" s="187">
        <f t="shared" si="54"/>
        <v>0</v>
      </c>
      <c r="X236" s="187">
        <f t="shared" si="55"/>
        <v>0</v>
      </c>
      <c r="Y236" s="187">
        <f t="shared" si="56"/>
        <v>0</v>
      </c>
      <c r="Z236" s="187">
        <f t="shared" si="57"/>
        <v>0</v>
      </c>
      <c r="AA236" s="187">
        <f t="shared" si="58"/>
        <v>0</v>
      </c>
      <c r="AB236" s="187">
        <f t="shared" si="59"/>
        <v>0</v>
      </c>
      <c r="AC236" s="187">
        <f t="shared" si="60"/>
        <v>0</v>
      </c>
      <c r="AD236" s="187">
        <f t="shared" si="61"/>
        <v>0</v>
      </c>
      <c r="AE236" s="187">
        <f t="shared" si="62"/>
        <v>0</v>
      </c>
      <c r="AF236" s="187">
        <f t="shared" si="63"/>
        <v>0</v>
      </c>
      <c r="AG236" s="191">
        <f t="shared" si="51"/>
        <v>0</v>
      </c>
    </row>
    <row r="237" spans="1:33" ht="13.5" thickBot="1">
      <c r="A237" s="14">
        <v>175</v>
      </c>
      <c r="B237" s="231" t="s">
        <v>894</v>
      </c>
      <c r="C237" s="15" t="s">
        <v>432</v>
      </c>
      <c r="D237" s="181"/>
      <c r="E237" s="159">
        <v>1</v>
      </c>
      <c r="F237" s="160"/>
      <c r="G237" s="160"/>
      <c r="H237" s="161"/>
      <c r="I237" s="13">
        <f t="shared" si="65"/>
        <v>3</v>
      </c>
      <c r="J237" s="50" t="s">
        <v>22</v>
      </c>
      <c r="K237" s="49" t="s">
        <v>59</v>
      </c>
      <c r="L237" s="72"/>
      <c r="M237" s="72"/>
      <c r="N237" s="72"/>
      <c r="O237" s="50"/>
      <c r="P237" s="50"/>
      <c r="Q237" s="45"/>
      <c r="R237" s="10"/>
      <c r="S237" s="10"/>
      <c r="T237" s="59">
        <f t="shared" si="64"/>
        <v>175</v>
      </c>
      <c r="U237" s="186">
        <f t="shared" si="52"/>
        <v>0</v>
      </c>
      <c r="V237" s="187">
        <f t="shared" si="53"/>
        <v>3</v>
      </c>
      <c r="W237" s="187">
        <f t="shared" si="54"/>
        <v>0</v>
      </c>
      <c r="X237" s="187">
        <f t="shared" si="55"/>
        <v>0</v>
      </c>
      <c r="Y237" s="187">
        <f t="shared" si="56"/>
        <v>0</v>
      </c>
      <c r="Z237" s="187">
        <f t="shared" si="57"/>
        <v>0</v>
      </c>
      <c r="AA237" s="187">
        <f t="shared" si="58"/>
        <v>0</v>
      </c>
      <c r="AB237" s="187">
        <f t="shared" si="59"/>
        <v>0</v>
      </c>
      <c r="AC237" s="187">
        <f t="shared" si="60"/>
        <v>0</v>
      </c>
      <c r="AD237" s="187">
        <f t="shared" si="61"/>
        <v>0</v>
      </c>
      <c r="AE237" s="187">
        <f t="shared" si="62"/>
        <v>0</v>
      </c>
      <c r="AF237" s="187">
        <f t="shared" si="63"/>
        <v>0</v>
      </c>
      <c r="AG237" s="191">
        <f t="shared" si="51"/>
        <v>0</v>
      </c>
    </row>
    <row r="238" spans="1:33" ht="26.25" thickBot="1">
      <c r="A238" s="14">
        <v>176</v>
      </c>
      <c r="B238" s="70" t="s">
        <v>513</v>
      </c>
      <c r="C238" s="15" t="s">
        <v>432</v>
      </c>
      <c r="D238" s="181"/>
      <c r="E238" s="159"/>
      <c r="F238" s="160"/>
      <c r="G238" s="160">
        <v>1</v>
      </c>
      <c r="H238" s="161"/>
      <c r="I238" s="13">
        <f t="shared" si="65"/>
        <v>1</v>
      </c>
      <c r="J238" s="50" t="s">
        <v>45</v>
      </c>
      <c r="K238" s="49" t="s">
        <v>59</v>
      </c>
      <c r="L238" s="49" t="s">
        <v>386</v>
      </c>
      <c r="M238" s="72"/>
      <c r="N238" s="72"/>
      <c r="O238" s="50"/>
      <c r="P238" s="50"/>
      <c r="Q238" s="45"/>
      <c r="R238" s="10"/>
      <c r="S238" s="10"/>
      <c r="T238" s="59">
        <f t="shared" si="64"/>
        <v>176</v>
      </c>
      <c r="U238" s="186">
        <f t="shared" si="52"/>
        <v>0</v>
      </c>
      <c r="V238" s="187">
        <f t="shared" si="53"/>
        <v>0</v>
      </c>
      <c r="W238" s="187">
        <f t="shared" si="54"/>
        <v>0</v>
      </c>
      <c r="X238" s="187">
        <f t="shared" si="55"/>
        <v>0</v>
      </c>
      <c r="Y238" s="187">
        <f t="shared" si="56"/>
        <v>0</v>
      </c>
      <c r="Z238" s="187">
        <f t="shared" si="57"/>
        <v>0</v>
      </c>
      <c r="AA238" s="187">
        <f t="shared" si="58"/>
        <v>0</v>
      </c>
      <c r="AB238" s="187">
        <f t="shared" si="59"/>
        <v>0</v>
      </c>
      <c r="AC238" s="187">
        <f t="shared" si="60"/>
        <v>1</v>
      </c>
      <c r="AD238" s="187">
        <f t="shared" si="61"/>
        <v>0</v>
      </c>
      <c r="AE238" s="187">
        <f t="shared" si="62"/>
        <v>0</v>
      </c>
      <c r="AF238" s="187">
        <f t="shared" si="63"/>
        <v>0</v>
      </c>
      <c r="AG238" s="191">
        <f t="shared" si="51"/>
        <v>0</v>
      </c>
    </row>
    <row r="239" spans="1:33" ht="13.5" thickBot="1">
      <c r="A239" s="14">
        <v>177</v>
      </c>
      <c r="B239" s="231" t="s">
        <v>895</v>
      </c>
      <c r="C239" s="15" t="s">
        <v>432</v>
      </c>
      <c r="D239" s="181"/>
      <c r="E239" s="159">
        <v>1</v>
      </c>
      <c r="F239" s="160"/>
      <c r="G239" s="160"/>
      <c r="H239" s="161"/>
      <c r="I239" s="13">
        <f t="shared" si="65"/>
        <v>3</v>
      </c>
      <c r="J239" s="50" t="s">
        <v>45</v>
      </c>
      <c r="K239" s="49" t="s">
        <v>59</v>
      </c>
      <c r="L239" s="72"/>
      <c r="M239" s="72"/>
      <c r="N239" s="72"/>
      <c r="O239" s="50"/>
      <c r="P239" s="50"/>
      <c r="Q239" s="45"/>
      <c r="R239" s="10"/>
      <c r="S239" s="10"/>
      <c r="T239" s="59">
        <f t="shared" si="64"/>
        <v>177</v>
      </c>
      <c r="U239" s="186">
        <f t="shared" si="52"/>
        <v>0</v>
      </c>
      <c r="V239" s="187">
        <f t="shared" si="53"/>
        <v>0</v>
      </c>
      <c r="W239" s="187">
        <f t="shared" si="54"/>
        <v>0</v>
      </c>
      <c r="X239" s="187">
        <f t="shared" si="55"/>
        <v>0</v>
      </c>
      <c r="Y239" s="187">
        <f t="shared" si="56"/>
        <v>0</v>
      </c>
      <c r="Z239" s="187">
        <f t="shared" si="57"/>
        <v>0</v>
      </c>
      <c r="AA239" s="187">
        <f t="shared" si="58"/>
        <v>0</v>
      </c>
      <c r="AB239" s="187">
        <f t="shared" si="59"/>
        <v>0</v>
      </c>
      <c r="AC239" s="187">
        <f t="shared" si="60"/>
        <v>3</v>
      </c>
      <c r="AD239" s="187">
        <f t="shared" si="61"/>
        <v>0</v>
      </c>
      <c r="AE239" s="187">
        <f t="shared" si="62"/>
        <v>0</v>
      </c>
      <c r="AF239" s="187">
        <f t="shared" si="63"/>
        <v>0</v>
      </c>
      <c r="AG239" s="191">
        <f t="shared" si="51"/>
        <v>0</v>
      </c>
    </row>
    <row r="240" spans="1:33" ht="26.25" thickBot="1">
      <c r="A240" s="14">
        <v>178</v>
      </c>
      <c r="B240" s="70" t="s">
        <v>514</v>
      </c>
      <c r="C240" s="15" t="s">
        <v>432</v>
      </c>
      <c r="D240" s="181"/>
      <c r="E240" s="159"/>
      <c r="F240" s="160">
        <v>1</v>
      </c>
      <c r="G240" s="160"/>
      <c r="H240" s="161"/>
      <c r="I240" s="13">
        <f t="shared" si="65"/>
        <v>2</v>
      </c>
      <c r="J240" s="50" t="s">
        <v>32</v>
      </c>
      <c r="K240" s="49" t="s">
        <v>59</v>
      </c>
      <c r="L240" s="72"/>
      <c r="M240" s="72"/>
      <c r="N240" s="72"/>
      <c r="O240" s="50"/>
      <c r="P240" s="50"/>
      <c r="Q240" s="45"/>
      <c r="R240" s="10"/>
      <c r="S240" s="10"/>
      <c r="T240" s="59">
        <f t="shared" si="64"/>
        <v>178</v>
      </c>
      <c r="U240" s="186">
        <f t="shared" si="52"/>
        <v>0</v>
      </c>
      <c r="V240" s="187">
        <f t="shared" si="53"/>
        <v>0</v>
      </c>
      <c r="W240" s="187">
        <f t="shared" si="54"/>
        <v>0</v>
      </c>
      <c r="X240" s="187">
        <f t="shared" si="55"/>
        <v>0</v>
      </c>
      <c r="Y240" s="187">
        <f t="shared" si="56"/>
        <v>0</v>
      </c>
      <c r="Z240" s="187">
        <f t="shared" si="57"/>
        <v>0</v>
      </c>
      <c r="AA240" s="187">
        <f t="shared" si="58"/>
        <v>0</v>
      </c>
      <c r="AB240" s="187">
        <f t="shared" si="59"/>
        <v>2</v>
      </c>
      <c r="AC240" s="187">
        <f t="shared" si="60"/>
        <v>0</v>
      </c>
      <c r="AD240" s="187">
        <f t="shared" si="61"/>
        <v>0</v>
      </c>
      <c r="AE240" s="187">
        <f t="shared" si="62"/>
        <v>0</v>
      </c>
      <c r="AF240" s="187">
        <f t="shared" si="63"/>
        <v>0</v>
      </c>
      <c r="AG240" s="191">
        <f t="shared" si="51"/>
        <v>0</v>
      </c>
    </row>
    <row r="241" spans="1:33" ht="13.5" thickBot="1">
      <c r="A241" s="122"/>
      <c r="B241" s="357" t="s">
        <v>142</v>
      </c>
      <c r="C241" s="358"/>
      <c r="D241" s="358"/>
      <c r="E241" s="358"/>
      <c r="F241" s="358"/>
      <c r="G241" s="358"/>
      <c r="H241" s="358"/>
      <c r="I241" s="358"/>
      <c r="J241" s="358"/>
      <c r="K241" s="358"/>
      <c r="L241" s="358"/>
      <c r="M241" s="358"/>
      <c r="N241" s="358"/>
      <c r="O241" s="358"/>
      <c r="P241" s="358"/>
      <c r="Q241" s="359"/>
      <c r="R241" s="10"/>
      <c r="S241" s="10"/>
      <c r="T241" s="59"/>
      <c r="U241" s="186"/>
      <c r="V241" s="187"/>
      <c r="W241" s="187"/>
      <c r="X241" s="187"/>
      <c r="Y241" s="187"/>
      <c r="Z241" s="187"/>
      <c r="AA241" s="187"/>
      <c r="AB241" s="187"/>
      <c r="AC241" s="187"/>
      <c r="AD241" s="187"/>
      <c r="AE241" s="187"/>
      <c r="AF241" s="187"/>
      <c r="AG241" s="191"/>
    </row>
    <row r="242" spans="1:33" ht="13.5" thickBot="1">
      <c r="A242" s="14">
        <v>179</v>
      </c>
      <c r="B242" s="40" t="s">
        <v>58</v>
      </c>
      <c r="C242" s="15" t="s">
        <v>245</v>
      </c>
      <c r="D242" s="181"/>
      <c r="E242" s="159">
        <v>1</v>
      </c>
      <c r="F242" s="160"/>
      <c r="G242" s="160"/>
      <c r="H242" s="161"/>
      <c r="I242" s="13">
        <f aca="true" t="shared" si="66" ref="I242:I259">E242*3+F242*2+G242+H242*0</f>
        <v>3</v>
      </c>
      <c r="J242" s="50" t="s">
        <v>244</v>
      </c>
      <c r="K242" s="49" t="s">
        <v>387</v>
      </c>
      <c r="L242" s="72"/>
      <c r="M242" s="72"/>
      <c r="N242" s="50"/>
      <c r="O242" s="45"/>
      <c r="P242" s="45"/>
      <c r="Q242" s="45"/>
      <c r="R242" s="10"/>
      <c r="S242" s="10"/>
      <c r="T242" s="59">
        <f t="shared" si="64"/>
        <v>179</v>
      </c>
      <c r="U242" s="186">
        <f t="shared" si="52"/>
        <v>0</v>
      </c>
      <c r="V242" s="187">
        <f t="shared" si="53"/>
        <v>0</v>
      </c>
      <c r="W242" s="187">
        <f t="shared" si="54"/>
        <v>0</v>
      </c>
      <c r="X242" s="187">
        <f t="shared" si="55"/>
        <v>0</v>
      </c>
      <c r="Y242" s="187">
        <f t="shared" si="56"/>
        <v>0</v>
      </c>
      <c r="Z242" s="187">
        <f t="shared" si="57"/>
        <v>0</v>
      </c>
      <c r="AA242" s="187">
        <f t="shared" si="58"/>
        <v>0</v>
      </c>
      <c r="AB242" s="187">
        <f t="shared" si="59"/>
        <v>0</v>
      </c>
      <c r="AC242" s="187">
        <f t="shared" si="60"/>
        <v>0</v>
      </c>
      <c r="AD242" s="187">
        <f t="shared" si="61"/>
        <v>3</v>
      </c>
      <c r="AE242" s="187">
        <f t="shared" si="62"/>
        <v>0</v>
      </c>
      <c r="AF242" s="187">
        <f t="shared" si="63"/>
        <v>0</v>
      </c>
      <c r="AG242" s="191">
        <f t="shared" si="51"/>
        <v>0</v>
      </c>
    </row>
    <row r="243" spans="1:33" ht="13.5" thickBot="1">
      <c r="A243" s="14">
        <v>180</v>
      </c>
      <c r="B243" s="70" t="s">
        <v>896</v>
      </c>
      <c r="C243" s="15" t="s">
        <v>245</v>
      </c>
      <c r="D243" s="181"/>
      <c r="E243" s="159">
        <v>1</v>
      </c>
      <c r="F243" s="160"/>
      <c r="G243" s="160"/>
      <c r="H243" s="161"/>
      <c r="I243" s="13">
        <f t="shared" si="66"/>
        <v>3</v>
      </c>
      <c r="J243" s="50" t="s">
        <v>244</v>
      </c>
      <c r="K243" s="49" t="s">
        <v>388</v>
      </c>
      <c r="L243" s="72"/>
      <c r="M243" s="72"/>
      <c r="N243" s="50"/>
      <c r="O243" s="45"/>
      <c r="P243" s="45"/>
      <c r="Q243" s="45"/>
      <c r="R243" s="10"/>
      <c r="S243" s="10"/>
      <c r="T243" s="59">
        <f t="shared" si="64"/>
        <v>180</v>
      </c>
      <c r="U243" s="186">
        <f t="shared" si="52"/>
        <v>0</v>
      </c>
      <c r="V243" s="187">
        <f t="shared" si="53"/>
        <v>0</v>
      </c>
      <c r="W243" s="187">
        <f t="shared" si="54"/>
        <v>0</v>
      </c>
      <c r="X243" s="187">
        <f t="shared" si="55"/>
        <v>0</v>
      </c>
      <c r="Y243" s="187">
        <f t="shared" si="56"/>
        <v>0</v>
      </c>
      <c r="Z243" s="187">
        <f t="shared" si="57"/>
        <v>0</v>
      </c>
      <c r="AA243" s="187">
        <f t="shared" si="58"/>
        <v>0</v>
      </c>
      <c r="AB243" s="187">
        <f t="shared" si="59"/>
        <v>0</v>
      </c>
      <c r="AC243" s="187">
        <f t="shared" si="60"/>
        <v>0</v>
      </c>
      <c r="AD243" s="187">
        <f t="shared" si="61"/>
        <v>3</v>
      </c>
      <c r="AE243" s="187">
        <f t="shared" si="62"/>
        <v>0</v>
      </c>
      <c r="AF243" s="187">
        <f t="shared" si="63"/>
        <v>0</v>
      </c>
      <c r="AG243" s="191">
        <f t="shared" si="51"/>
        <v>0</v>
      </c>
    </row>
    <row r="244" spans="1:33" ht="26.25" thickBot="1">
      <c r="A244" s="14">
        <v>181</v>
      </c>
      <c r="B244" s="70" t="s">
        <v>897</v>
      </c>
      <c r="C244" s="15" t="s">
        <v>245</v>
      </c>
      <c r="D244" s="181"/>
      <c r="E244" s="159"/>
      <c r="F244" s="160">
        <v>1</v>
      </c>
      <c r="G244" s="160"/>
      <c r="H244" s="161"/>
      <c r="I244" s="13">
        <f t="shared" si="66"/>
        <v>2</v>
      </c>
      <c r="J244" s="50" t="s">
        <v>244</v>
      </c>
      <c r="K244" s="49" t="s">
        <v>387</v>
      </c>
      <c r="L244" s="49" t="s">
        <v>388</v>
      </c>
      <c r="M244" s="72"/>
      <c r="N244" s="50"/>
      <c r="O244" s="45"/>
      <c r="P244" s="45"/>
      <c r="Q244" s="45"/>
      <c r="R244" s="10"/>
      <c r="S244" s="10"/>
      <c r="T244" s="59">
        <f t="shared" si="64"/>
        <v>181</v>
      </c>
      <c r="U244" s="186">
        <f t="shared" si="52"/>
        <v>0</v>
      </c>
      <c r="V244" s="187">
        <f t="shared" si="53"/>
        <v>0</v>
      </c>
      <c r="W244" s="187">
        <f t="shared" si="54"/>
        <v>0</v>
      </c>
      <c r="X244" s="187">
        <f t="shared" si="55"/>
        <v>0</v>
      </c>
      <c r="Y244" s="187">
        <f t="shared" si="56"/>
        <v>0</v>
      </c>
      <c r="Z244" s="187">
        <f t="shared" si="57"/>
        <v>0</v>
      </c>
      <c r="AA244" s="187">
        <f t="shared" si="58"/>
        <v>0</v>
      </c>
      <c r="AB244" s="187">
        <f t="shared" si="59"/>
        <v>0</v>
      </c>
      <c r="AC244" s="187">
        <f t="shared" si="60"/>
        <v>0</v>
      </c>
      <c r="AD244" s="187">
        <f t="shared" si="61"/>
        <v>2</v>
      </c>
      <c r="AE244" s="187">
        <f t="shared" si="62"/>
        <v>0</v>
      </c>
      <c r="AF244" s="187">
        <f t="shared" si="63"/>
        <v>0</v>
      </c>
      <c r="AG244" s="191">
        <f t="shared" si="51"/>
        <v>0</v>
      </c>
    </row>
    <row r="245" spans="1:33" ht="39" thickBot="1">
      <c r="A245" s="14">
        <v>182</v>
      </c>
      <c r="B245" s="70" t="s">
        <v>898</v>
      </c>
      <c r="C245" s="15" t="s">
        <v>246</v>
      </c>
      <c r="D245" s="181"/>
      <c r="E245" s="159"/>
      <c r="F245" s="160">
        <v>1</v>
      </c>
      <c r="G245" s="160"/>
      <c r="H245" s="161"/>
      <c r="I245" s="13">
        <f t="shared" si="66"/>
        <v>2</v>
      </c>
      <c r="J245" s="50" t="s">
        <v>244</v>
      </c>
      <c r="K245" s="49" t="s">
        <v>389</v>
      </c>
      <c r="L245" s="72"/>
      <c r="M245" s="72"/>
      <c r="N245" s="50"/>
      <c r="O245" s="45"/>
      <c r="P245" s="45"/>
      <c r="Q245" s="45"/>
      <c r="R245" s="10"/>
      <c r="S245" s="10"/>
      <c r="T245" s="59">
        <f t="shared" si="64"/>
        <v>182</v>
      </c>
      <c r="U245" s="186">
        <f t="shared" si="52"/>
        <v>0</v>
      </c>
      <c r="V245" s="187">
        <f t="shared" si="53"/>
        <v>0</v>
      </c>
      <c r="W245" s="187">
        <f t="shared" si="54"/>
        <v>0</v>
      </c>
      <c r="X245" s="187">
        <f t="shared" si="55"/>
        <v>0</v>
      </c>
      <c r="Y245" s="187">
        <f t="shared" si="56"/>
        <v>0</v>
      </c>
      <c r="Z245" s="187">
        <f t="shared" si="57"/>
        <v>0</v>
      </c>
      <c r="AA245" s="187">
        <f t="shared" si="58"/>
        <v>0</v>
      </c>
      <c r="AB245" s="187">
        <f t="shared" si="59"/>
        <v>0</v>
      </c>
      <c r="AC245" s="187">
        <f t="shared" si="60"/>
        <v>0</v>
      </c>
      <c r="AD245" s="187">
        <f t="shared" si="61"/>
        <v>2</v>
      </c>
      <c r="AE245" s="187">
        <f t="shared" si="62"/>
        <v>0</v>
      </c>
      <c r="AF245" s="187">
        <f t="shared" si="63"/>
        <v>0</v>
      </c>
      <c r="AG245" s="191">
        <f t="shared" si="51"/>
        <v>0</v>
      </c>
    </row>
    <row r="246" spans="1:33" ht="26.25" thickBot="1">
      <c r="A246" s="119">
        <v>183</v>
      </c>
      <c r="B246" s="70" t="s">
        <v>899</v>
      </c>
      <c r="C246" s="15" t="s">
        <v>247</v>
      </c>
      <c r="D246" s="181"/>
      <c r="E246" s="159"/>
      <c r="F246" s="160"/>
      <c r="G246" s="160"/>
      <c r="H246" s="161">
        <v>1</v>
      </c>
      <c r="I246" s="13">
        <f t="shared" si="66"/>
        <v>0</v>
      </c>
      <c r="J246" s="50" t="s">
        <v>244</v>
      </c>
      <c r="K246" s="49" t="s">
        <v>388</v>
      </c>
      <c r="L246" s="72"/>
      <c r="M246" s="72"/>
      <c r="N246" s="50"/>
      <c r="O246" s="45"/>
      <c r="P246" s="45"/>
      <c r="Q246" s="45"/>
      <c r="R246" s="10"/>
      <c r="S246" s="10"/>
      <c r="T246" s="59">
        <f t="shared" si="64"/>
        <v>183</v>
      </c>
      <c r="U246" s="186">
        <f t="shared" si="52"/>
        <v>0</v>
      </c>
      <c r="V246" s="187">
        <f t="shared" si="53"/>
        <v>0</v>
      </c>
      <c r="W246" s="187">
        <f t="shared" si="54"/>
        <v>0</v>
      </c>
      <c r="X246" s="187">
        <f t="shared" si="55"/>
        <v>0</v>
      </c>
      <c r="Y246" s="187">
        <f t="shared" si="56"/>
        <v>0</v>
      </c>
      <c r="Z246" s="187">
        <f t="shared" si="57"/>
        <v>0</v>
      </c>
      <c r="AA246" s="187">
        <f t="shared" si="58"/>
        <v>0</v>
      </c>
      <c r="AB246" s="187">
        <f t="shared" si="59"/>
        <v>0</v>
      </c>
      <c r="AC246" s="187">
        <f t="shared" si="60"/>
        <v>0</v>
      </c>
      <c r="AD246" s="187">
        <f t="shared" si="61"/>
        <v>0</v>
      </c>
      <c r="AE246" s="187">
        <f t="shared" si="62"/>
        <v>0</v>
      </c>
      <c r="AF246" s="187">
        <f t="shared" si="63"/>
        <v>0</v>
      </c>
      <c r="AG246" s="191">
        <f t="shared" si="51"/>
        <v>0</v>
      </c>
    </row>
    <row r="247" spans="1:33" ht="26.25" thickBot="1">
      <c r="A247" s="119">
        <v>184</v>
      </c>
      <c r="B247" s="70" t="s">
        <v>900</v>
      </c>
      <c r="C247" s="15" t="s">
        <v>658</v>
      </c>
      <c r="D247" s="181">
        <v>1</v>
      </c>
      <c r="E247" s="159"/>
      <c r="F247" s="160"/>
      <c r="G247" s="160"/>
      <c r="H247" s="161"/>
      <c r="I247" s="13">
        <f t="shared" si="66"/>
        <v>0</v>
      </c>
      <c r="J247" s="50" t="s">
        <v>244</v>
      </c>
      <c r="K247" s="49" t="s">
        <v>388</v>
      </c>
      <c r="L247" s="72"/>
      <c r="M247" s="72"/>
      <c r="N247" s="50"/>
      <c r="O247" s="45"/>
      <c r="P247" s="45"/>
      <c r="Q247" s="45"/>
      <c r="R247" s="10"/>
      <c r="S247" s="10"/>
      <c r="T247" s="59">
        <f t="shared" si="64"/>
        <v>184</v>
      </c>
      <c r="U247" s="186">
        <f t="shared" si="52"/>
        <v>0</v>
      </c>
      <c r="V247" s="187">
        <f t="shared" si="53"/>
        <v>0</v>
      </c>
      <c r="W247" s="187">
        <f t="shared" si="54"/>
        <v>0</v>
      </c>
      <c r="X247" s="187">
        <f t="shared" si="55"/>
        <v>0</v>
      </c>
      <c r="Y247" s="187">
        <f t="shared" si="56"/>
        <v>0</v>
      </c>
      <c r="Z247" s="187">
        <f t="shared" si="57"/>
        <v>0</v>
      </c>
      <c r="AA247" s="187">
        <f t="shared" si="58"/>
        <v>0</v>
      </c>
      <c r="AB247" s="187">
        <f t="shared" si="59"/>
        <v>0</v>
      </c>
      <c r="AC247" s="187">
        <f t="shared" si="60"/>
        <v>0</v>
      </c>
      <c r="AD247" s="187">
        <f t="shared" si="61"/>
        <v>0</v>
      </c>
      <c r="AE247" s="187">
        <f t="shared" si="62"/>
        <v>0</v>
      </c>
      <c r="AF247" s="187">
        <f t="shared" si="63"/>
        <v>0</v>
      </c>
      <c r="AG247" s="191" t="str">
        <f t="shared" si="51"/>
        <v>TRP</v>
      </c>
    </row>
    <row r="248" spans="1:33" ht="39" thickBot="1">
      <c r="A248" s="119">
        <v>185</v>
      </c>
      <c r="B248" s="70" t="s">
        <v>901</v>
      </c>
      <c r="C248" s="15" t="s">
        <v>248</v>
      </c>
      <c r="D248" s="181"/>
      <c r="E248" s="159"/>
      <c r="F248" s="160"/>
      <c r="G248" s="160">
        <v>1</v>
      </c>
      <c r="H248" s="161"/>
      <c r="I248" s="13">
        <f t="shared" si="66"/>
        <v>1</v>
      </c>
      <c r="J248" s="50" t="s">
        <v>244</v>
      </c>
      <c r="K248" s="49" t="s">
        <v>388</v>
      </c>
      <c r="L248" s="72"/>
      <c r="M248" s="72"/>
      <c r="N248" s="50"/>
      <c r="O248" s="45"/>
      <c r="P248" s="45"/>
      <c r="Q248" s="45"/>
      <c r="R248" s="10"/>
      <c r="S248" s="10"/>
      <c r="T248" s="59">
        <f t="shared" si="64"/>
        <v>185</v>
      </c>
      <c r="U248" s="186">
        <f t="shared" si="52"/>
        <v>0</v>
      </c>
      <c r="V248" s="187">
        <f t="shared" si="53"/>
        <v>0</v>
      </c>
      <c r="W248" s="187">
        <f t="shared" si="54"/>
        <v>0</v>
      </c>
      <c r="X248" s="187">
        <f t="shared" si="55"/>
        <v>0</v>
      </c>
      <c r="Y248" s="187">
        <f t="shared" si="56"/>
        <v>0</v>
      </c>
      <c r="Z248" s="187">
        <f t="shared" si="57"/>
        <v>0</v>
      </c>
      <c r="AA248" s="187">
        <f t="shared" si="58"/>
        <v>0</v>
      </c>
      <c r="AB248" s="187">
        <f t="shared" si="59"/>
        <v>0</v>
      </c>
      <c r="AC248" s="187">
        <f t="shared" si="60"/>
        <v>0</v>
      </c>
      <c r="AD248" s="187">
        <f t="shared" si="61"/>
        <v>1</v>
      </c>
      <c r="AE248" s="187">
        <f t="shared" si="62"/>
        <v>0</v>
      </c>
      <c r="AF248" s="187">
        <f t="shared" si="63"/>
        <v>0</v>
      </c>
      <c r="AG248" s="191">
        <f aca="true" t="shared" si="67" ref="AG248:AG311">IF(D248=1,J248,0)</f>
        <v>0</v>
      </c>
    </row>
    <row r="249" spans="1:33" ht="26.25" thickBot="1">
      <c r="A249" s="119">
        <v>186</v>
      </c>
      <c r="B249" s="70" t="s">
        <v>902</v>
      </c>
      <c r="C249" s="15" t="s">
        <v>249</v>
      </c>
      <c r="D249" s="181"/>
      <c r="E249" s="159"/>
      <c r="F249" s="160"/>
      <c r="G249" s="160"/>
      <c r="H249" s="161">
        <v>1</v>
      </c>
      <c r="I249" s="13">
        <f t="shared" si="66"/>
        <v>0</v>
      </c>
      <c r="J249" s="50" t="s">
        <v>244</v>
      </c>
      <c r="K249" s="49" t="s">
        <v>388</v>
      </c>
      <c r="L249" s="72"/>
      <c r="M249" s="72"/>
      <c r="N249" s="50"/>
      <c r="O249" s="48"/>
      <c r="P249" s="48"/>
      <c r="Q249" s="48"/>
      <c r="R249" s="10"/>
      <c r="S249" s="10"/>
      <c r="T249" s="59">
        <f t="shared" si="64"/>
        <v>186</v>
      </c>
      <c r="U249" s="186">
        <f aca="true" t="shared" si="68" ref="U249:U312">IF(J249=$U$7,I249,0)</f>
        <v>0</v>
      </c>
      <c r="V249" s="187">
        <f aca="true" t="shared" si="69" ref="V249:V312">IF(J249=$V$7,I249,0)</f>
        <v>0</v>
      </c>
      <c r="W249" s="187">
        <f aca="true" t="shared" si="70" ref="W249:W312">IF(J249=$W$7,I249,0)</f>
        <v>0</v>
      </c>
      <c r="X249" s="187">
        <f aca="true" t="shared" si="71" ref="X249:X312">IF(J249=$X$7,I249,0)</f>
        <v>0</v>
      </c>
      <c r="Y249" s="187">
        <f aca="true" t="shared" si="72" ref="Y249:Y312">IF(J249=$Y$7,I249,0)</f>
        <v>0</v>
      </c>
      <c r="Z249" s="187">
        <f aca="true" t="shared" si="73" ref="Z249:Z312">IF(J249=$Z$7,I249,0)</f>
        <v>0</v>
      </c>
      <c r="AA249" s="187">
        <f aca="true" t="shared" si="74" ref="AA249:AA312">IF(J249=$AA$7,I249,0)</f>
        <v>0</v>
      </c>
      <c r="AB249" s="187">
        <f aca="true" t="shared" si="75" ref="AB249:AB312">IF(J249=$AB$7,I249,0)</f>
        <v>0</v>
      </c>
      <c r="AC249" s="187">
        <f aca="true" t="shared" si="76" ref="AC249:AC312">IF(J249=$AC$7,I249,0)</f>
        <v>0</v>
      </c>
      <c r="AD249" s="187">
        <f aca="true" t="shared" si="77" ref="AD249:AD312">IF(J249=$AD$7,I249,0)</f>
        <v>0</v>
      </c>
      <c r="AE249" s="187">
        <f aca="true" t="shared" si="78" ref="AE249:AE312">IF(J249=$AE$7,I249,0)</f>
        <v>0</v>
      </c>
      <c r="AF249" s="187">
        <f aca="true" t="shared" si="79" ref="AF249:AF312">IF(J249=$AF$7,I249,0)</f>
        <v>0</v>
      </c>
      <c r="AG249" s="191">
        <f t="shared" si="67"/>
        <v>0</v>
      </c>
    </row>
    <row r="250" spans="1:33" ht="26.25" thickBot="1">
      <c r="A250" s="119">
        <v>187</v>
      </c>
      <c r="B250" s="70" t="s">
        <v>903</v>
      </c>
      <c r="C250" s="15" t="s">
        <v>250</v>
      </c>
      <c r="D250" s="181"/>
      <c r="E250" s="159">
        <v>1</v>
      </c>
      <c r="F250" s="160"/>
      <c r="G250" s="160"/>
      <c r="H250" s="161"/>
      <c r="I250" s="13">
        <f t="shared" si="66"/>
        <v>3</v>
      </c>
      <c r="J250" s="50" t="s">
        <v>244</v>
      </c>
      <c r="K250" s="49" t="s">
        <v>388</v>
      </c>
      <c r="L250" s="72"/>
      <c r="M250" s="72"/>
      <c r="N250" s="50"/>
      <c r="O250" s="45"/>
      <c r="P250" s="45"/>
      <c r="Q250" s="45"/>
      <c r="R250" s="10"/>
      <c r="S250" s="10"/>
      <c r="T250" s="59">
        <f t="shared" si="64"/>
        <v>187</v>
      </c>
      <c r="U250" s="186">
        <f t="shared" si="68"/>
        <v>0</v>
      </c>
      <c r="V250" s="187">
        <f t="shared" si="69"/>
        <v>0</v>
      </c>
      <c r="W250" s="187">
        <f t="shared" si="70"/>
        <v>0</v>
      </c>
      <c r="X250" s="187">
        <f t="shared" si="71"/>
        <v>0</v>
      </c>
      <c r="Y250" s="187">
        <f t="shared" si="72"/>
        <v>0</v>
      </c>
      <c r="Z250" s="187">
        <f t="shared" si="73"/>
        <v>0</v>
      </c>
      <c r="AA250" s="187">
        <f t="shared" si="74"/>
        <v>0</v>
      </c>
      <c r="AB250" s="187">
        <f t="shared" si="75"/>
        <v>0</v>
      </c>
      <c r="AC250" s="187">
        <f t="shared" si="76"/>
        <v>0</v>
      </c>
      <c r="AD250" s="187">
        <f t="shared" si="77"/>
        <v>3</v>
      </c>
      <c r="AE250" s="187">
        <f t="shared" si="78"/>
        <v>0</v>
      </c>
      <c r="AF250" s="187">
        <f t="shared" si="79"/>
        <v>0</v>
      </c>
      <c r="AG250" s="191">
        <f t="shared" si="67"/>
        <v>0</v>
      </c>
    </row>
    <row r="251" spans="1:33" ht="26.25" thickBot="1">
      <c r="A251" s="119">
        <v>188</v>
      </c>
      <c r="B251" s="70" t="s">
        <v>904</v>
      </c>
      <c r="C251" s="15" t="s">
        <v>251</v>
      </c>
      <c r="D251" s="181"/>
      <c r="E251" s="159">
        <v>1</v>
      </c>
      <c r="F251" s="160"/>
      <c r="G251" s="160"/>
      <c r="H251" s="161"/>
      <c r="I251" s="13">
        <f t="shared" si="66"/>
        <v>3</v>
      </c>
      <c r="J251" s="50" t="s">
        <v>244</v>
      </c>
      <c r="K251" s="49" t="s">
        <v>388</v>
      </c>
      <c r="L251" s="72"/>
      <c r="M251" s="72"/>
      <c r="N251" s="50"/>
      <c r="O251" s="45"/>
      <c r="P251" s="45"/>
      <c r="Q251" s="45"/>
      <c r="R251" s="10"/>
      <c r="S251" s="10"/>
      <c r="T251" s="59">
        <f t="shared" si="64"/>
        <v>188</v>
      </c>
      <c r="U251" s="186">
        <f t="shared" si="68"/>
        <v>0</v>
      </c>
      <c r="V251" s="187">
        <f t="shared" si="69"/>
        <v>0</v>
      </c>
      <c r="W251" s="187">
        <f t="shared" si="70"/>
        <v>0</v>
      </c>
      <c r="X251" s="187">
        <f t="shared" si="71"/>
        <v>0</v>
      </c>
      <c r="Y251" s="187">
        <f t="shared" si="72"/>
        <v>0</v>
      </c>
      <c r="Z251" s="187">
        <f t="shared" si="73"/>
        <v>0</v>
      </c>
      <c r="AA251" s="187">
        <f t="shared" si="74"/>
        <v>0</v>
      </c>
      <c r="AB251" s="187">
        <f t="shared" si="75"/>
        <v>0</v>
      </c>
      <c r="AC251" s="187">
        <f t="shared" si="76"/>
        <v>0</v>
      </c>
      <c r="AD251" s="187">
        <f t="shared" si="77"/>
        <v>3</v>
      </c>
      <c r="AE251" s="187">
        <f t="shared" si="78"/>
        <v>0</v>
      </c>
      <c r="AF251" s="187">
        <f t="shared" si="79"/>
        <v>0</v>
      </c>
      <c r="AG251" s="191">
        <f t="shared" si="67"/>
        <v>0</v>
      </c>
    </row>
    <row r="252" spans="1:33" ht="26.25" thickBot="1">
      <c r="A252" s="119">
        <v>189</v>
      </c>
      <c r="B252" s="70" t="s">
        <v>905</v>
      </c>
      <c r="C252" s="15" t="s">
        <v>659</v>
      </c>
      <c r="D252" s="181"/>
      <c r="E252" s="159">
        <v>1</v>
      </c>
      <c r="F252" s="160"/>
      <c r="G252" s="160"/>
      <c r="H252" s="161"/>
      <c r="I252" s="13">
        <f t="shared" si="66"/>
        <v>3</v>
      </c>
      <c r="J252" s="50" t="s">
        <v>244</v>
      </c>
      <c r="K252" s="49" t="s">
        <v>388</v>
      </c>
      <c r="L252" s="49" t="s">
        <v>389</v>
      </c>
      <c r="M252" s="72"/>
      <c r="N252" s="50"/>
      <c r="O252" s="45"/>
      <c r="P252" s="45"/>
      <c r="Q252" s="45"/>
      <c r="R252" s="10"/>
      <c r="S252" s="10"/>
      <c r="T252" s="59">
        <f t="shared" si="64"/>
        <v>189</v>
      </c>
      <c r="U252" s="186">
        <f t="shared" si="68"/>
        <v>0</v>
      </c>
      <c r="V252" s="187">
        <f t="shared" si="69"/>
        <v>0</v>
      </c>
      <c r="W252" s="187">
        <f t="shared" si="70"/>
        <v>0</v>
      </c>
      <c r="X252" s="187">
        <f t="shared" si="71"/>
        <v>0</v>
      </c>
      <c r="Y252" s="187">
        <f t="shared" si="72"/>
        <v>0</v>
      </c>
      <c r="Z252" s="187">
        <f t="shared" si="73"/>
        <v>0</v>
      </c>
      <c r="AA252" s="187">
        <f t="shared" si="74"/>
        <v>0</v>
      </c>
      <c r="AB252" s="187">
        <f t="shared" si="75"/>
        <v>0</v>
      </c>
      <c r="AC252" s="187">
        <f t="shared" si="76"/>
        <v>0</v>
      </c>
      <c r="AD252" s="187">
        <f t="shared" si="77"/>
        <v>3</v>
      </c>
      <c r="AE252" s="187">
        <f t="shared" si="78"/>
        <v>0</v>
      </c>
      <c r="AF252" s="187">
        <f t="shared" si="79"/>
        <v>0</v>
      </c>
      <c r="AG252" s="191">
        <f t="shared" si="67"/>
        <v>0</v>
      </c>
    </row>
    <row r="253" spans="1:33" ht="39" thickBot="1">
      <c r="A253" s="119">
        <v>190</v>
      </c>
      <c r="B253" s="70" t="s">
        <v>741</v>
      </c>
      <c r="C253" s="15" t="s">
        <v>252</v>
      </c>
      <c r="D253" s="181"/>
      <c r="E253" s="159">
        <v>1</v>
      </c>
      <c r="F253" s="160"/>
      <c r="G253" s="160"/>
      <c r="H253" s="161"/>
      <c r="I253" s="13">
        <f t="shared" si="66"/>
        <v>3</v>
      </c>
      <c r="J253" s="50" t="s">
        <v>244</v>
      </c>
      <c r="K253" s="49" t="s">
        <v>388</v>
      </c>
      <c r="L253" s="72"/>
      <c r="M253" s="72"/>
      <c r="N253" s="50"/>
      <c r="O253" s="45"/>
      <c r="P253" s="45"/>
      <c r="Q253" s="45"/>
      <c r="R253" s="10"/>
      <c r="S253" s="10"/>
      <c r="T253" s="59">
        <f t="shared" si="64"/>
        <v>190</v>
      </c>
      <c r="U253" s="186">
        <f t="shared" si="68"/>
        <v>0</v>
      </c>
      <c r="V253" s="187">
        <f t="shared" si="69"/>
        <v>0</v>
      </c>
      <c r="W253" s="187">
        <f t="shared" si="70"/>
        <v>0</v>
      </c>
      <c r="X253" s="187">
        <f t="shared" si="71"/>
        <v>0</v>
      </c>
      <c r="Y253" s="187">
        <f t="shared" si="72"/>
        <v>0</v>
      </c>
      <c r="Z253" s="187">
        <f t="shared" si="73"/>
        <v>0</v>
      </c>
      <c r="AA253" s="187">
        <f t="shared" si="74"/>
        <v>0</v>
      </c>
      <c r="AB253" s="187">
        <f t="shared" si="75"/>
        <v>0</v>
      </c>
      <c r="AC253" s="187">
        <f t="shared" si="76"/>
        <v>0</v>
      </c>
      <c r="AD253" s="187">
        <f t="shared" si="77"/>
        <v>3</v>
      </c>
      <c r="AE253" s="187">
        <f t="shared" si="78"/>
        <v>0</v>
      </c>
      <c r="AF253" s="187">
        <f t="shared" si="79"/>
        <v>0</v>
      </c>
      <c r="AG253" s="191">
        <f t="shared" si="67"/>
        <v>0</v>
      </c>
    </row>
    <row r="254" spans="1:33" ht="26.25" thickBot="1">
      <c r="A254" s="119">
        <v>191</v>
      </c>
      <c r="B254" s="70" t="s">
        <v>742</v>
      </c>
      <c r="C254" s="174" t="s">
        <v>432</v>
      </c>
      <c r="D254" s="181"/>
      <c r="E254" s="159">
        <v>1</v>
      </c>
      <c r="F254" s="160"/>
      <c r="G254" s="160"/>
      <c r="H254" s="161"/>
      <c r="I254" s="13">
        <f t="shared" si="66"/>
        <v>3</v>
      </c>
      <c r="J254" s="50" t="s">
        <v>244</v>
      </c>
      <c r="K254" s="49" t="s">
        <v>387</v>
      </c>
      <c r="L254" s="49" t="s">
        <v>388</v>
      </c>
      <c r="M254" s="72"/>
      <c r="N254" s="50"/>
      <c r="O254" s="45"/>
      <c r="P254" s="45"/>
      <c r="Q254" s="45"/>
      <c r="R254" s="10"/>
      <c r="S254" s="10"/>
      <c r="T254" s="59">
        <f>A254</f>
        <v>191</v>
      </c>
      <c r="U254" s="186">
        <f>IF(J254=$U$7,I254,0)</f>
        <v>0</v>
      </c>
      <c r="V254" s="187">
        <f>IF(J254=$V$7,I254,0)</f>
        <v>0</v>
      </c>
      <c r="W254" s="187">
        <f>IF(J254=$W$7,I254,0)</f>
        <v>0</v>
      </c>
      <c r="X254" s="187">
        <f>IF(J254=$X$7,I254,0)</f>
        <v>0</v>
      </c>
      <c r="Y254" s="187">
        <f>IF(J254=$Y$7,I254,0)</f>
        <v>0</v>
      </c>
      <c r="Z254" s="187">
        <f>IF(J254=$Z$7,I254,0)</f>
        <v>0</v>
      </c>
      <c r="AA254" s="187">
        <f>IF(J254=$AA$7,I254,0)</f>
        <v>0</v>
      </c>
      <c r="AB254" s="187">
        <f>IF(J254=$AB$7,I254,0)</f>
        <v>0</v>
      </c>
      <c r="AC254" s="187">
        <f>IF(J254=$AC$7,I254,0)</f>
        <v>0</v>
      </c>
      <c r="AD254" s="187">
        <f>IF(J254=$AD$7,I254,0)</f>
        <v>3</v>
      </c>
      <c r="AE254" s="187">
        <f>IF(J254=$AE$7,I254,0)</f>
        <v>0</v>
      </c>
      <c r="AF254" s="187">
        <f>IF(J254=$AF$7,I254,0)</f>
        <v>0</v>
      </c>
      <c r="AG254" s="191">
        <f>IF(D254=1,J254,0)</f>
        <v>0</v>
      </c>
    </row>
    <row r="255" spans="1:33" ht="26.25" thickBot="1">
      <c r="A255" s="14">
        <v>192</v>
      </c>
      <c r="B255" s="70" t="s">
        <v>906</v>
      </c>
      <c r="C255" s="15" t="s">
        <v>253</v>
      </c>
      <c r="D255" s="181"/>
      <c r="E255" s="159">
        <v>1</v>
      </c>
      <c r="F255" s="160"/>
      <c r="G255" s="160"/>
      <c r="H255" s="161"/>
      <c r="I255" s="13">
        <f t="shared" si="66"/>
        <v>3</v>
      </c>
      <c r="J255" s="50" t="s">
        <v>244</v>
      </c>
      <c r="K255" s="49" t="s">
        <v>388</v>
      </c>
      <c r="L255" s="49" t="s">
        <v>389</v>
      </c>
      <c r="M255" s="72"/>
      <c r="N255" s="50"/>
      <c r="O255" s="45"/>
      <c r="P255" s="45"/>
      <c r="Q255" s="45"/>
      <c r="R255" s="10"/>
      <c r="S255" s="10"/>
      <c r="T255" s="59">
        <f t="shared" si="64"/>
        <v>192</v>
      </c>
      <c r="U255" s="186">
        <f t="shared" si="68"/>
        <v>0</v>
      </c>
      <c r="V255" s="187">
        <f t="shared" si="69"/>
        <v>0</v>
      </c>
      <c r="W255" s="187">
        <f t="shared" si="70"/>
        <v>0</v>
      </c>
      <c r="X255" s="187">
        <f t="shared" si="71"/>
        <v>0</v>
      </c>
      <c r="Y255" s="187">
        <f t="shared" si="72"/>
        <v>0</v>
      </c>
      <c r="Z255" s="187">
        <f t="shared" si="73"/>
        <v>0</v>
      </c>
      <c r="AA255" s="187">
        <f t="shared" si="74"/>
        <v>0</v>
      </c>
      <c r="AB255" s="187">
        <f t="shared" si="75"/>
        <v>0</v>
      </c>
      <c r="AC255" s="187">
        <f t="shared" si="76"/>
        <v>0</v>
      </c>
      <c r="AD255" s="187">
        <f t="shared" si="77"/>
        <v>3</v>
      </c>
      <c r="AE255" s="187">
        <f t="shared" si="78"/>
        <v>0</v>
      </c>
      <c r="AF255" s="187">
        <f t="shared" si="79"/>
        <v>0</v>
      </c>
      <c r="AG255" s="191">
        <f t="shared" si="67"/>
        <v>0</v>
      </c>
    </row>
    <row r="256" spans="1:33" ht="26.25" thickBot="1">
      <c r="A256" s="14">
        <v>193</v>
      </c>
      <c r="B256" s="70" t="s">
        <v>907</v>
      </c>
      <c r="C256" s="15" t="s">
        <v>432</v>
      </c>
      <c r="D256" s="181"/>
      <c r="E256" s="159">
        <v>1</v>
      </c>
      <c r="F256" s="160"/>
      <c r="G256" s="160"/>
      <c r="H256" s="161"/>
      <c r="I256" s="13">
        <f t="shared" si="66"/>
        <v>3</v>
      </c>
      <c r="J256" s="50" t="s">
        <v>244</v>
      </c>
      <c r="K256" s="49" t="s">
        <v>388</v>
      </c>
      <c r="L256" s="72"/>
      <c r="M256" s="72"/>
      <c r="N256" s="50"/>
      <c r="O256" s="45"/>
      <c r="P256" s="45"/>
      <c r="Q256" s="45"/>
      <c r="R256" s="10"/>
      <c r="S256" s="10"/>
      <c r="T256" s="59">
        <f t="shared" si="64"/>
        <v>193</v>
      </c>
      <c r="U256" s="186">
        <f t="shared" si="68"/>
        <v>0</v>
      </c>
      <c r="V256" s="187">
        <f t="shared" si="69"/>
        <v>0</v>
      </c>
      <c r="W256" s="187">
        <f t="shared" si="70"/>
        <v>0</v>
      </c>
      <c r="X256" s="187">
        <f t="shared" si="71"/>
        <v>0</v>
      </c>
      <c r="Y256" s="187">
        <f t="shared" si="72"/>
        <v>0</v>
      </c>
      <c r="Z256" s="187">
        <f t="shared" si="73"/>
        <v>0</v>
      </c>
      <c r="AA256" s="187">
        <f t="shared" si="74"/>
        <v>0</v>
      </c>
      <c r="AB256" s="187">
        <f t="shared" si="75"/>
        <v>0</v>
      </c>
      <c r="AC256" s="187">
        <f t="shared" si="76"/>
        <v>0</v>
      </c>
      <c r="AD256" s="187">
        <f t="shared" si="77"/>
        <v>3</v>
      </c>
      <c r="AE256" s="187">
        <f t="shared" si="78"/>
        <v>0</v>
      </c>
      <c r="AF256" s="187">
        <f t="shared" si="79"/>
        <v>0</v>
      </c>
      <c r="AG256" s="191">
        <f t="shared" si="67"/>
        <v>0</v>
      </c>
    </row>
    <row r="257" spans="1:33" ht="13.5" thickBot="1">
      <c r="A257" s="14">
        <v>194</v>
      </c>
      <c r="B257" s="70" t="s">
        <v>71</v>
      </c>
      <c r="C257" s="15" t="s">
        <v>432</v>
      </c>
      <c r="D257" s="181"/>
      <c r="E257" s="159">
        <v>1</v>
      </c>
      <c r="F257" s="160"/>
      <c r="G257" s="160"/>
      <c r="H257" s="161"/>
      <c r="I257" s="13">
        <f t="shared" si="66"/>
        <v>3</v>
      </c>
      <c r="J257" s="50" t="s">
        <v>244</v>
      </c>
      <c r="K257" s="97" t="s">
        <v>68</v>
      </c>
      <c r="L257" s="72"/>
      <c r="M257" s="72"/>
      <c r="N257" s="50"/>
      <c r="O257" s="45"/>
      <c r="P257" s="45"/>
      <c r="Q257" s="45"/>
      <c r="R257" s="10"/>
      <c r="S257" s="10"/>
      <c r="T257" s="59">
        <f t="shared" si="64"/>
        <v>194</v>
      </c>
      <c r="U257" s="186">
        <f t="shared" si="68"/>
        <v>0</v>
      </c>
      <c r="V257" s="187">
        <f t="shared" si="69"/>
        <v>0</v>
      </c>
      <c r="W257" s="187">
        <f t="shared" si="70"/>
        <v>0</v>
      </c>
      <c r="X257" s="187">
        <f t="shared" si="71"/>
        <v>0</v>
      </c>
      <c r="Y257" s="187">
        <f t="shared" si="72"/>
        <v>0</v>
      </c>
      <c r="Z257" s="187">
        <f t="shared" si="73"/>
        <v>0</v>
      </c>
      <c r="AA257" s="187">
        <f t="shared" si="74"/>
        <v>0</v>
      </c>
      <c r="AB257" s="187">
        <f t="shared" si="75"/>
        <v>0</v>
      </c>
      <c r="AC257" s="187">
        <f t="shared" si="76"/>
        <v>0</v>
      </c>
      <c r="AD257" s="187">
        <f t="shared" si="77"/>
        <v>3</v>
      </c>
      <c r="AE257" s="187">
        <f t="shared" si="78"/>
        <v>0</v>
      </c>
      <c r="AF257" s="187">
        <f t="shared" si="79"/>
        <v>0</v>
      </c>
      <c r="AG257" s="191">
        <f t="shared" si="67"/>
        <v>0</v>
      </c>
    </row>
    <row r="258" spans="1:33" ht="13.5" thickBot="1">
      <c r="A258" s="14">
        <v>195</v>
      </c>
      <c r="B258" s="70" t="s">
        <v>908</v>
      </c>
      <c r="C258" s="15" t="s">
        <v>432</v>
      </c>
      <c r="D258" s="181"/>
      <c r="E258" s="159">
        <v>1</v>
      </c>
      <c r="F258" s="160"/>
      <c r="G258" s="160"/>
      <c r="H258" s="161"/>
      <c r="I258" s="13">
        <f t="shared" si="66"/>
        <v>3</v>
      </c>
      <c r="J258" s="50" t="s">
        <v>244</v>
      </c>
      <c r="K258" s="97" t="s">
        <v>66</v>
      </c>
      <c r="L258" s="72"/>
      <c r="M258" s="72"/>
      <c r="N258" s="50"/>
      <c r="O258" s="45"/>
      <c r="P258" s="45"/>
      <c r="Q258" s="45"/>
      <c r="R258" s="10"/>
      <c r="S258" s="10"/>
      <c r="T258" s="59">
        <f t="shared" si="64"/>
        <v>195</v>
      </c>
      <c r="U258" s="186">
        <f t="shared" si="68"/>
        <v>0</v>
      </c>
      <c r="V258" s="187">
        <f t="shared" si="69"/>
        <v>0</v>
      </c>
      <c r="W258" s="187">
        <f t="shared" si="70"/>
        <v>0</v>
      </c>
      <c r="X258" s="187">
        <f t="shared" si="71"/>
        <v>0</v>
      </c>
      <c r="Y258" s="187">
        <f t="shared" si="72"/>
        <v>0</v>
      </c>
      <c r="Z258" s="187">
        <f t="shared" si="73"/>
        <v>0</v>
      </c>
      <c r="AA258" s="187">
        <f t="shared" si="74"/>
        <v>0</v>
      </c>
      <c r="AB258" s="187">
        <f t="shared" si="75"/>
        <v>0</v>
      </c>
      <c r="AC258" s="187">
        <f t="shared" si="76"/>
        <v>0</v>
      </c>
      <c r="AD258" s="187">
        <f t="shared" si="77"/>
        <v>3</v>
      </c>
      <c r="AE258" s="187">
        <f t="shared" si="78"/>
        <v>0</v>
      </c>
      <c r="AF258" s="187">
        <f t="shared" si="79"/>
        <v>0</v>
      </c>
      <c r="AG258" s="191">
        <f t="shared" si="67"/>
        <v>0</v>
      </c>
    </row>
    <row r="259" spans="1:33" ht="26.25" thickBot="1">
      <c r="A259" s="14">
        <v>196</v>
      </c>
      <c r="B259" s="70" t="s">
        <v>909</v>
      </c>
      <c r="C259" s="15" t="s">
        <v>660</v>
      </c>
      <c r="D259" s="181"/>
      <c r="E259" s="159">
        <v>1</v>
      </c>
      <c r="F259" s="160"/>
      <c r="G259" s="160"/>
      <c r="H259" s="161"/>
      <c r="I259" s="13">
        <f t="shared" si="66"/>
        <v>3</v>
      </c>
      <c r="J259" s="50" t="s">
        <v>244</v>
      </c>
      <c r="K259" s="49" t="s">
        <v>388</v>
      </c>
      <c r="L259" s="72"/>
      <c r="M259" s="72"/>
      <c r="N259" s="50"/>
      <c r="O259" s="48"/>
      <c r="P259" s="48"/>
      <c r="Q259" s="48"/>
      <c r="R259" s="10"/>
      <c r="S259" s="10"/>
      <c r="T259" s="59">
        <f t="shared" si="64"/>
        <v>196</v>
      </c>
      <c r="U259" s="186">
        <f t="shared" si="68"/>
        <v>0</v>
      </c>
      <c r="V259" s="187">
        <f t="shared" si="69"/>
        <v>0</v>
      </c>
      <c r="W259" s="187">
        <f t="shared" si="70"/>
        <v>0</v>
      </c>
      <c r="X259" s="187">
        <f t="shared" si="71"/>
        <v>0</v>
      </c>
      <c r="Y259" s="187">
        <f t="shared" si="72"/>
        <v>0</v>
      </c>
      <c r="Z259" s="187">
        <f t="shared" si="73"/>
        <v>0</v>
      </c>
      <c r="AA259" s="187">
        <f t="shared" si="74"/>
        <v>0</v>
      </c>
      <c r="AB259" s="187">
        <f t="shared" si="75"/>
        <v>0</v>
      </c>
      <c r="AC259" s="187">
        <f t="shared" si="76"/>
        <v>0</v>
      </c>
      <c r="AD259" s="187">
        <f t="shared" si="77"/>
        <v>3</v>
      </c>
      <c r="AE259" s="187">
        <f t="shared" si="78"/>
        <v>0</v>
      </c>
      <c r="AF259" s="187">
        <f t="shared" si="79"/>
        <v>0</v>
      </c>
      <c r="AG259" s="191">
        <f t="shared" si="67"/>
        <v>0</v>
      </c>
    </row>
    <row r="260" spans="1:33" ht="13.5" thickBot="1">
      <c r="A260" s="363" t="s">
        <v>159</v>
      </c>
      <c r="B260" s="364"/>
      <c r="C260" s="364"/>
      <c r="D260" s="364"/>
      <c r="E260" s="364"/>
      <c r="F260" s="364"/>
      <c r="G260" s="364"/>
      <c r="H260" s="364"/>
      <c r="I260" s="364"/>
      <c r="J260" s="364"/>
      <c r="K260" s="364"/>
      <c r="L260" s="364"/>
      <c r="M260" s="364"/>
      <c r="N260" s="364"/>
      <c r="O260" s="364"/>
      <c r="P260" s="364"/>
      <c r="Q260" s="365"/>
      <c r="R260" s="10"/>
      <c r="S260" s="10"/>
      <c r="T260" s="59"/>
      <c r="U260" s="186">
        <f t="shared" si="68"/>
        <v>0</v>
      </c>
      <c r="V260" s="187">
        <f t="shared" si="69"/>
        <v>0</v>
      </c>
      <c r="W260" s="187">
        <f t="shared" si="70"/>
        <v>0</v>
      </c>
      <c r="X260" s="187">
        <f t="shared" si="71"/>
        <v>0</v>
      </c>
      <c r="Y260" s="187">
        <f t="shared" si="72"/>
        <v>0</v>
      </c>
      <c r="Z260" s="187">
        <f t="shared" si="73"/>
        <v>0</v>
      </c>
      <c r="AA260" s="187">
        <f t="shared" si="74"/>
        <v>0</v>
      </c>
      <c r="AB260" s="187">
        <f t="shared" si="75"/>
        <v>0</v>
      </c>
      <c r="AC260" s="187">
        <f t="shared" si="76"/>
        <v>0</v>
      </c>
      <c r="AD260" s="187">
        <f t="shared" si="77"/>
        <v>0</v>
      </c>
      <c r="AE260" s="187">
        <f t="shared" si="78"/>
        <v>0</v>
      </c>
      <c r="AF260" s="187">
        <f t="shared" si="79"/>
        <v>0</v>
      </c>
      <c r="AG260" s="191"/>
    </row>
    <row r="261" spans="1:33" ht="13.5" thickBot="1">
      <c r="A261" s="122"/>
      <c r="B261" s="357" t="s">
        <v>254</v>
      </c>
      <c r="C261" s="358"/>
      <c r="D261" s="358"/>
      <c r="E261" s="358"/>
      <c r="F261" s="358"/>
      <c r="G261" s="358"/>
      <c r="H261" s="358"/>
      <c r="I261" s="358"/>
      <c r="J261" s="358"/>
      <c r="K261" s="358"/>
      <c r="L261" s="358"/>
      <c r="M261" s="358"/>
      <c r="N261" s="358"/>
      <c r="O261" s="358"/>
      <c r="P261" s="358"/>
      <c r="Q261" s="359"/>
      <c r="R261" s="10"/>
      <c r="S261" s="10"/>
      <c r="T261" s="59"/>
      <c r="U261" s="186">
        <f t="shared" si="68"/>
        <v>0</v>
      </c>
      <c r="V261" s="187">
        <f t="shared" si="69"/>
        <v>0</v>
      </c>
      <c r="W261" s="187">
        <f t="shared" si="70"/>
        <v>0</v>
      </c>
      <c r="X261" s="187">
        <f t="shared" si="71"/>
        <v>0</v>
      </c>
      <c r="Y261" s="187">
        <f t="shared" si="72"/>
        <v>0</v>
      </c>
      <c r="Z261" s="187">
        <f t="shared" si="73"/>
        <v>0</v>
      </c>
      <c r="AA261" s="187">
        <f t="shared" si="74"/>
        <v>0</v>
      </c>
      <c r="AB261" s="187">
        <f t="shared" si="75"/>
        <v>0</v>
      </c>
      <c r="AC261" s="187">
        <f t="shared" si="76"/>
        <v>0</v>
      </c>
      <c r="AD261" s="187">
        <f t="shared" si="77"/>
        <v>0</v>
      </c>
      <c r="AE261" s="187">
        <f t="shared" si="78"/>
        <v>0</v>
      </c>
      <c r="AF261" s="187">
        <f t="shared" si="79"/>
        <v>0</v>
      </c>
      <c r="AG261" s="191"/>
    </row>
    <row r="262" spans="1:33" ht="26.25" thickBot="1">
      <c r="A262" s="14">
        <v>197</v>
      </c>
      <c r="B262" s="40" t="s">
        <v>910</v>
      </c>
      <c r="C262" s="174" t="s">
        <v>432</v>
      </c>
      <c r="D262" s="181"/>
      <c r="E262" s="159">
        <v>1</v>
      </c>
      <c r="F262" s="160"/>
      <c r="G262" s="160"/>
      <c r="H262" s="161"/>
      <c r="I262" s="13">
        <f aca="true" t="shared" si="80" ref="I262:I285">E262*3+F262*2+G262+H262*0</f>
        <v>3</v>
      </c>
      <c r="J262" s="50" t="s">
        <v>32</v>
      </c>
      <c r="K262" s="49" t="s">
        <v>62</v>
      </c>
      <c r="L262" s="72"/>
      <c r="M262" s="72"/>
      <c r="N262" s="45"/>
      <c r="O262" s="45"/>
      <c r="P262" s="45"/>
      <c r="Q262" s="45"/>
      <c r="R262" s="10"/>
      <c r="S262" s="10"/>
      <c r="T262" s="59">
        <f t="shared" si="64"/>
        <v>197</v>
      </c>
      <c r="U262" s="186">
        <f t="shared" si="68"/>
        <v>0</v>
      </c>
      <c r="V262" s="187">
        <f t="shared" si="69"/>
        <v>0</v>
      </c>
      <c r="W262" s="187">
        <f t="shared" si="70"/>
        <v>0</v>
      </c>
      <c r="X262" s="187">
        <f t="shared" si="71"/>
        <v>0</v>
      </c>
      <c r="Y262" s="187">
        <f t="shared" si="72"/>
        <v>0</v>
      </c>
      <c r="Z262" s="187">
        <f t="shared" si="73"/>
        <v>0</v>
      </c>
      <c r="AA262" s="187">
        <f t="shared" si="74"/>
        <v>0</v>
      </c>
      <c r="AB262" s="187">
        <f t="shared" si="75"/>
        <v>3</v>
      </c>
      <c r="AC262" s="187">
        <f t="shared" si="76"/>
        <v>0</v>
      </c>
      <c r="AD262" s="187">
        <f t="shared" si="77"/>
        <v>0</v>
      </c>
      <c r="AE262" s="187">
        <f t="shared" si="78"/>
        <v>0</v>
      </c>
      <c r="AF262" s="187">
        <f t="shared" si="79"/>
        <v>0</v>
      </c>
      <c r="AG262" s="191">
        <f t="shared" si="67"/>
        <v>0</v>
      </c>
    </row>
    <row r="263" spans="1:33" ht="26.25" thickBot="1">
      <c r="A263" s="14">
        <v>198</v>
      </c>
      <c r="B263" s="70" t="s">
        <v>255</v>
      </c>
      <c r="C263" s="15" t="s">
        <v>256</v>
      </c>
      <c r="D263" s="181"/>
      <c r="E263" s="159">
        <v>1</v>
      </c>
      <c r="F263" s="160"/>
      <c r="G263" s="160"/>
      <c r="H263" s="161"/>
      <c r="I263" s="13">
        <f t="shared" si="80"/>
        <v>3</v>
      </c>
      <c r="J263" s="50" t="s">
        <v>32</v>
      </c>
      <c r="K263" s="49" t="s">
        <v>59</v>
      </c>
      <c r="L263" s="72"/>
      <c r="M263" s="72"/>
      <c r="N263" s="45"/>
      <c r="O263" s="45"/>
      <c r="P263" s="45"/>
      <c r="Q263" s="45"/>
      <c r="R263" s="10"/>
      <c r="S263" s="10"/>
      <c r="T263" s="59">
        <f t="shared" si="64"/>
        <v>198</v>
      </c>
      <c r="U263" s="186">
        <f t="shared" si="68"/>
        <v>0</v>
      </c>
      <c r="V263" s="187">
        <f t="shared" si="69"/>
        <v>0</v>
      </c>
      <c r="W263" s="187">
        <f t="shared" si="70"/>
        <v>0</v>
      </c>
      <c r="X263" s="187">
        <f t="shared" si="71"/>
        <v>0</v>
      </c>
      <c r="Y263" s="187">
        <f t="shared" si="72"/>
        <v>0</v>
      </c>
      <c r="Z263" s="187">
        <f t="shared" si="73"/>
        <v>0</v>
      </c>
      <c r="AA263" s="187">
        <f t="shared" si="74"/>
        <v>0</v>
      </c>
      <c r="AB263" s="187">
        <f t="shared" si="75"/>
        <v>3</v>
      </c>
      <c r="AC263" s="187">
        <f t="shared" si="76"/>
        <v>0</v>
      </c>
      <c r="AD263" s="187">
        <f t="shared" si="77"/>
        <v>0</v>
      </c>
      <c r="AE263" s="187">
        <f t="shared" si="78"/>
        <v>0</v>
      </c>
      <c r="AF263" s="187">
        <f t="shared" si="79"/>
        <v>0</v>
      </c>
      <c r="AG263" s="191">
        <f t="shared" si="67"/>
        <v>0</v>
      </c>
    </row>
    <row r="264" spans="1:33" ht="26.25" thickBot="1">
      <c r="A264" s="14">
        <v>199</v>
      </c>
      <c r="B264" s="70" t="s">
        <v>911</v>
      </c>
      <c r="C264" s="15" t="s">
        <v>256</v>
      </c>
      <c r="D264" s="181"/>
      <c r="E264" s="159">
        <v>1</v>
      </c>
      <c r="F264" s="160"/>
      <c r="G264" s="160"/>
      <c r="H264" s="161"/>
      <c r="I264" s="13">
        <f t="shared" si="80"/>
        <v>3</v>
      </c>
      <c r="J264" s="50" t="s">
        <v>22</v>
      </c>
      <c r="K264" s="49" t="s">
        <v>59</v>
      </c>
      <c r="L264" s="72"/>
      <c r="M264" s="72"/>
      <c r="N264" s="45"/>
      <c r="O264" s="45"/>
      <c r="P264" s="45"/>
      <c r="Q264" s="45"/>
      <c r="R264" s="10"/>
      <c r="S264" s="10"/>
      <c r="T264" s="59">
        <f t="shared" si="64"/>
        <v>199</v>
      </c>
      <c r="U264" s="186">
        <f t="shared" si="68"/>
        <v>0</v>
      </c>
      <c r="V264" s="187">
        <f t="shared" si="69"/>
        <v>3</v>
      </c>
      <c r="W264" s="187">
        <f t="shared" si="70"/>
        <v>0</v>
      </c>
      <c r="X264" s="187">
        <f t="shared" si="71"/>
        <v>0</v>
      </c>
      <c r="Y264" s="187">
        <f t="shared" si="72"/>
        <v>0</v>
      </c>
      <c r="Z264" s="187">
        <f t="shared" si="73"/>
        <v>0</v>
      </c>
      <c r="AA264" s="187">
        <f t="shared" si="74"/>
        <v>0</v>
      </c>
      <c r="AB264" s="187">
        <f t="shared" si="75"/>
        <v>0</v>
      </c>
      <c r="AC264" s="187">
        <f t="shared" si="76"/>
        <v>0</v>
      </c>
      <c r="AD264" s="187">
        <f t="shared" si="77"/>
        <v>0</v>
      </c>
      <c r="AE264" s="187">
        <f t="shared" si="78"/>
        <v>0</v>
      </c>
      <c r="AF264" s="187">
        <f t="shared" si="79"/>
        <v>0</v>
      </c>
      <c r="AG264" s="191">
        <f t="shared" si="67"/>
        <v>0</v>
      </c>
    </row>
    <row r="265" spans="1:33" ht="39" thickBot="1">
      <c r="A265" s="14">
        <v>200</v>
      </c>
      <c r="B265" s="70" t="s">
        <v>912</v>
      </c>
      <c r="C265" s="15" t="s">
        <v>257</v>
      </c>
      <c r="D265" s="181"/>
      <c r="E265" s="159"/>
      <c r="F265" s="160"/>
      <c r="G265" s="160"/>
      <c r="H265" s="161">
        <v>1</v>
      </c>
      <c r="I265" s="13">
        <f t="shared" si="80"/>
        <v>0</v>
      </c>
      <c r="J265" s="50" t="s">
        <v>28</v>
      </c>
      <c r="K265" s="49" t="s">
        <v>57</v>
      </c>
      <c r="L265" s="72"/>
      <c r="M265" s="72"/>
      <c r="N265" s="45"/>
      <c r="O265" s="45"/>
      <c r="P265" s="45"/>
      <c r="Q265" s="45"/>
      <c r="R265" s="10"/>
      <c r="S265" s="10"/>
      <c r="T265" s="59">
        <f t="shared" si="64"/>
        <v>200</v>
      </c>
      <c r="U265" s="186">
        <f t="shared" si="68"/>
        <v>0</v>
      </c>
      <c r="V265" s="187">
        <f t="shared" si="69"/>
        <v>0</v>
      </c>
      <c r="W265" s="187">
        <f t="shared" si="70"/>
        <v>0</v>
      </c>
      <c r="X265" s="187">
        <f t="shared" si="71"/>
        <v>0</v>
      </c>
      <c r="Y265" s="187">
        <f t="shared" si="72"/>
        <v>0</v>
      </c>
      <c r="Z265" s="187">
        <f t="shared" si="73"/>
        <v>0</v>
      </c>
      <c r="AA265" s="187">
        <f t="shared" si="74"/>
        <v>0</v>
      </c>
      <c r="AB265" s="187">
        <f t="shared" si="75"/>
        <v>0</v>
      </c>
      <c r="AC265" s="187">
        <f t="shared" si="76"/>
        <v>0</v>
      </c>
      <c r="AD265" s="187">
        <f t="shared" si="77"/>
        <v>0</v>
      </c>
      <c r="AE265" s="187">
        <f t="shared" si="78"/>
        <v>0</v>
      </c>
      <c r="AF265" s="187">
        <f t="shared" si="79"/>
        <v>0</v>
      </c>
      <c r="AG265" s="191">
        <f t="shared" si="67"/>
        <v>0</v>
      </c>
    </row>
    <row r="266" spans="1:33" ht="39" thickBot="1">
      <c r="A266" s="14">
        <v>201</v>
      </c>
      <c r="B266" s="70" t="s">
        <v>913</v>
      </c>
      <c r="C266" s="15" t="s">
        <v>258</v>
      </c>
      <c r="D266" s="181"/>
      <c r="E266" s="159"/>
      <c r="F266" s="160"/>
      <c r="G266" s="160">
        <v>1</v>
      </c>
      <c r="H266" s="161"/>
      <c r="I266" s="13">
        <f t="shared" si="80"/>
        <v>1</v>
      </c>
      <c r="J266" s="50" t="s">
        <v>28</v>
      </c>
      <c r="K266" s="49" t="s">
        <v>57</v>
      </c>
      <c r="L266" s="72"/>
      <c r="M266" s="72"/>
      <c r="N266" s="45"/>
      <c r="O266" s="45"/>
      <c r="P266" s="45"/>
      <c r="Q266" s="45"/>
      <c r="R266" s="10"/>
      <c r="S266" s="10"/>
      <c r="T266" s="59">
        <f aca="true" t="shared" si="81" ref="T266:T329">A266</f>
        <v>201</v>
      </c>
      <c r="U266" s="186">
        <f t="shared" si="68"/>
        <v>0</v>
      </c>
      <c r="V266" s="187">
        <f t="shared" si="69"/>
        <v>0</v>
      </c>
      <c r="W266" s="187">
        <f t="shared" si="70"/>
        <v>0</v>
      </c>
      <c r="X266" s="187">
        <f t="shared" si="71"/>
        <v>0</v>
      </c>
      <c r="Y266" s="187">
        <f t="shared" si="72"/>
        <v>0</v>
      </c>
      <c r="Z266" s="187">
        <f t="shared" si="73"/>
        <v>0</v>
      </c>
      <c r="AA266" s="187">
        <f t="shared" si="74"/>
        <v>0</v>
      </c>
      <c r="AB266" s="187">
        <f t="shared" si="75"/>
        <v>0</v>
      </c>
      <c r="AC266" s="187">
        <f t="shared" si="76"/>
        <v>0</v>
      </c>
      <c r="AD266" s="187">
        <f t="shared" si="77"/>
        <v>0</v>
      </c>
      <c r="AE266" s="187">
        <f t="shared" si="78"/>
        <v>1</v>
      </c>
      <c r="AF266" s="187">
        <f t="shared" si="79"/>
        <v>0</v>
      </c>
      <c r="AG266" s="191">
        <f t="shared" si="67"/>
        <v>0</v>
      </c>
    </row>
    <row r="267" spans="1:33" ht="39" thickBot="1">
      <c r="A267" s="14">
        <v>202</v>
      </c>
      <c r="B267" s="70" t="s">
        <v>914</v>
      </c>
      <c r="C267" s="15" t="s">
        <v>259</v>
      </c>
      <c r="D267" s="181"/>
      <c r="E267" s="159"/>
      <c r="F267" s="160">
        <v>1</v>
      </c>
      <c r="G267" s="160"/>
      <c r="H267" s="161"/>
      <c r="I267" s="13">
        <f t="shared" si="80"/>
        <v>2</v>
      </c>
      <c r="J267" s="50" t="s">
        <v>28</v>
      </c>
      <c r="K267" s="49" t="s">
        <v>57</v>
      </c>
      <c r="L267" s="72"/>
      <c r="M267" s="72"/>
      <c r="N267" s="45"/>
      <c r="O267" s="45"/>
      <c r="P267" s="45"/>
      <c r="Q267" s="45"/>
      <c r="R267" s="10"/>
      <c r="S267" s="10"/>
      <c r="T267" s="59">
        <f t="shared" si="81"/>
        <v>202</v>
      </c>
      <c r="U267" s="186">
        <f t="shared" si="68"/>
        <v>0</v>
      </c>
      <c r="V267" s="187">
        <f t="shared" si="69"/>
        <v>0</v>
      </c>
      <c r="W267" s="187">
        <f t="shared" si="70"/>
        <v>0</v>
      </c>
      <c r="X267" s="187">
        <f t="shared" si="71"/>
        <v>0</v>
      </c>
      <c r="Y267" s="187">
        <f t="shared" si="72"/>
        <v>0</v>
      </c>
      <c r="Z267" s="187">
        <f t="shared" si="73"/>
        <v>0</v>
      </c>
      <c r="AA267" s="187">
        <f t="shared" si="74"/>
        <v>0</v>
      </c>
      <c r="AB267" s="187">
        <f t="shared" si="75"/>
        <v>0</v>
      </c>
      <c r="AC267" s="187">
        <f t="shared" si="76"/>
        <v>0</v>
      </c>
      <c r="AD267" s="187">
        <f t="shared" si="77"/>
        <v>0</v>
      </c>
      <c r="AE267" s="187">
        <f t="shared" si="78"/>
        <v>2</v>
      </c>
      <c r="AF267" s="187">
        <f t="shared" si="79"/>
        <v>0</v>
      </c>
      <c r="AG267" s="191">
        <f t="shared" si="67"/>
        <v>0</v>
      </c>
    </row>
    <row r="268" spans="1:33" ht="39" thickBot="1">
      <c r="A268" s="14">
        <v>203</v>
      </c>
      <c r="B268" s="70" t="s">
        <v>915</v>
      </c>
      <c r="C268" s="15" t="s">
        <v>260</v>
      </c>
      <c r="D268" s="181"/>
      <c r="E268" s="159"/>
      <c r="F268" s="160"/>
      <c r="G268" s="160"/>
      <c r="H268" s="161">
        <v>1</v>
      </c>
      <c r="I268" s="13">
        <f t="shared" si="80"/>
        <v>0</v>
      </c>
      <c r="J268" s="50" t="s">
        <v>28</v>
      </c>
      <c r="K268" s="49" t="s">
        <v>57</v>
      </c>
      <c r="L268" s="72"/>
      <c r="M268" s="72"/>
      <c r="N268" s="48"/>
      <c r="O268" s="48"/>
      <c r="P268" s="48"/>
      <c r="Q268" s="48"/>
      <c r="R268" s="10"/>
      <c r="S268" s="10"/>
      <c r="T268" s="59">
        <f t="shared" si="81"/>
        <v>203</v>
      </c>
      <c r="U268" s="186">
        <f t="shared" si="68"/>
        <v>0</v>
      </c>
      <c r="V268" s="187">
        <f t="shared" si="69"/>
        <v>0</v>
      </c>
      <c r="W268" s="187">
        <f t="shared" si="70"/>
        <v>0</v>
      </c>
      <c r="X268" s="187">
        <f t="shared" si="71"/>
        <v>0</v>
      </c>
      <c r="Y268" s="187">
        <f t="shared" si="72"/>
        <v>0</v>
      </c>
      <c r="Z268" s="187">
        <f t="shared" si="73"/>
        <v>0</v>
      </c>
      <c r="AA268" s="187">
        <f t="shared" si="74"/>
        <v>0</v>
      </c>
      <c r="AB268" s="187">
        <f t="shared" si="75"/>
        <v>0</v>
      </c>
      <c r="AC268" s="187">
        <f t="shared" si="76"/>
        <v>0</v>
      </c>
      <c r="AD268" s="187">
        <f t="shared" si="77"/>
        <v>0</v>
      </c>
      <c r="AE268" s="187">
        <f t="shared" si="78"/>
        <v>0</v>
      </c>
      <c r="AF268" s="187">
        <f t="shared" si="79"/>
        <v>0</v>
      </c>
      <c r="AG268" s="191">
        <f t="shared" si="67"/>
        <v>0</v>
      </c>
    </row>
    <row r="269" spans="1:33" ht="51.75" thickBot="1">
      <c r="A269" s="14">
        <v>204</v>
      </c>
      <c r="B269" s="70" t="s">
        <v>916</v>
      </c>
      <c r="C269" s="15" t="s">
        <v>261</v>
      </c>
      <c r="D269" s="181"/>
      <c r="E269" s="159">
        <v>1</v>
      </c>
      <c r="F269" s="160"/>
      <c r="G269" s="160"/>
      <c r="H269" s="161"/>
      <c r="I269" s="13">
        <f t="shared" si="80"/>
        <v>3</v>
      </c>
      <c r="J269" s="50" t="s">
        <v>28</v>
      </c>
      <c r="K269" s="49" t="s">
        <v>57</v>
      </c>
      <c r="L269" s="72"/>
      <c r="M269" s="72"/>
      <c r="N269" s="45"/>
      <c r="O269" s="45"/>
      <c r="P269" s="45"/>
      <c r="Q269" s="45"/>
      <c r="R269" s="10"/>
      <c r="S269" s="10"/>
      <c r="T269" s="59">
        <f t="shared" si="81"/>
        <v>204</v>
      </c>
      <c r="U269" s="186">
        <f t="shared" si="68"/>
        <v>0</v>
      </c>
      <c r="V269" s="187">
        <f t="shared" si="69"/>
        <v>0</v>
      </c>
      <c r="W269" s="187">
        <f t="shared" si="70"/>
        <v>0</v>
      </c>
      <c r="X269" s="187">
        <f t="shared" si="71"/>
        <v>0</v>
      </c>
      <c r="Y269" s="187">
        <f t="shared" si="72"/>
        <v>0</v>
      </c>
      <c r="Z269" s="187">
        <f t="shared" si="73"/>
        <v>0</v>
      </c>
      <c r="AA269" s="187">
        <f t="shared" si="74"/>
        <v>0</v>
      </c>
      <c r="AB269" s="187">
        <f t="shared" si="75"/>
        <v>0</v>
      </c>
      <c r="AC269" s="187">
        <f t="shared" si="76"/>
        <v>0</v>
      </c>
      <c r="AD269" s="187">
        <f t="shared" si="77"/>
        <v>0</v>
      </c>
      <c r="AE269" s="187">
        <f t="shared" si="78"/>
        <v>3</v>
      </c>
      <c r="AF269" s="187">
        <f t="shared" si="79"/>
        <v>0</v>
      </c>
      <c r="AG269" s="191">
        <f t="shared" si="67"/>
        <v>0</v>
      </c>
    </row>
    <row r="270" spans="1:33" ht="39" thickBot="1">
      <c r="A270" s="14">
        <v>205</v>
      </c>
      <c r="B270" s="70" t="s">
        <v>917</v>
      </c>
      <c r="C270" s="15" t="s">
        <v>261</v>
      </c>
      <c r="D270" s="181"/>
      <c r="E270" s="159">
        <v>1</v>
      </c>
      <c r="F270" s="160"/>
      <c r="G270" s="160"/>
      <c r="H270" s="161"/>
      <c r="I270" s="13">
        <f t="shared" si="80"/>
        <v>3</v>
      </c>
      <c r="J270" s="50" t="s">
        <v>28</v>
      </c>
      <c r="K270" s="49" t="s">
        <v>57</v>
      </c>
      <c r="L270" s="72"/>
      <c r="M270" s="72"/>
      <c r="N270" s="45"/>
      <c r="O270" s="45"/>
      <c r="P270" s="45"/>
      <c r="Q270" s="45"/>
      <c r="R270" s="10"/>
      <c r="S270" s="10"/>
      <c r="T270" s="59">
        <f t="shared" si="81"/>
        <v>205</v>
      </c>
      <c r="U270" s="186">
        <f t="shared" si="68"/>
        <v>0</v>
      </c>
      <c r="V270" s="187">
        <f t="shared" si="69"/>
        <v>0</v>
      </c>
      <c r="W270" s="187">
        <f t="shared" si="70"/>
        <v>0</v>
      </c>
      <c r="X270" s="187">
        <f t="shared" si="71"/>
        <v>0</v>
      </c>
      <c r="Y270" s="187">
        <f t="shared" si="72"/>
        <v>0</v>
      </c>
      <c r="Z270" s="187">
        <f t="shared" si="73"/>
        <v>0</v>
      </c>
      <c r="AA270" s="187">
        <f t="shared" si="74"/>
        <v>0</v>
      </c>
      <c r="AB270" s="187">
        <f t="shared" si="75"/>
        <v>0</v>
      </c>
      <c r="AC270" s="187">
        <f t="shared" si="76"/>
        <v>0</v>
      </c>
      <c r="AD270" s="187">
        <f t="shared" si="77"/>
        <v>0</v>
      </c>
      <c r="AE270" s="187">
        <f t="shared" si="78"/>
        <v>3</v>
      </c>
      <c r="AF270" s="187">
        <f t="shared" si="79"/>
        <v>0</v>
      </c>
      <c r="AG270" s="191">
        <f t="shared" si="67"/>
        <v>0</v>
      </c>
    </row>
    <row r="271" spans="1:33" ht="39" thickBot="1">
      <c r="A271" s="119">
        <v>206</v>
      </c>
      <c r="B271" s="70" t="s">
        <v>918</v>
      </c>
      <c r="C271" s="15" t="s">
        <v>261</v>
      </c>
      <c r="D271" s="181">
        <v>1</v>
      </c>
      <c r="E271" s="159"/>
      <c r="F271" s="160"/>
      <c r="G271" s="160"/>
      <c r="H271" s="161"/>
      <c r="I271" s="13">
        <f t="shared" si="80"/>
        <v>0</v>
      </c>
      <c r="J271" s="50" t="s">
        <v>28</v>
      </c>
      <c r="K271" s="49" t="s">
        <v>57</v>
      </c>
      <c r="L271" s="72"/>
      <c r="M271" s="72"/>
      <c r="N271" s="45"/>
      <c r="O271" s="45"/>
      <c r="P271" s="45"/>
      <c r="Q271" s="45"/>
      <c r="R271" s="10"/>
      <c r="S271" s="10"/>
      <c r="T271" s="59">
        <f t="shared" si="81"/>
        <v>206</v>
      </c>
      <c r="U271" s="186">
        <f t="shared" si="68"/>
        <v>0</v>
      </c>
      <c r="V271" s="187">
        <f t="shared" si="69"/>
        <v>0</v>
      </c>
      <c r="W271" s="187">
        <f t="shared" si="70"/>
        <v>0</v>
      </c>
      <c r="X271" s="187">
        <f t="shared" si="71"/>
        <v>0</v>
      </c>
      <c r="Y271" s="187">
        <f t="shared" si="72"/>
        <v>0</v>
      </c>
      <c r="Z271" s="187">
        <f t="shared" si="73"/>
        <v>0</v>
      </c>
      <c r="AA271" s="187">
        <f t="shared" si="74"/>
        <v>0</v>
      </c>
      <c r="AB271" s="187">
        <f t="shared" si="75"/>
        <v>0</v>
      </c>
      <c r="AC271" s="187">
        <f t="shared" si="76"/>
        <v>0</v>
      </c>
      <c r="AD271" s="187">
        <f t="shared" si="77"/>
        <v>0</v>
      </c>
      <c r="AE271" s="187">
        <f t="shared" si="78"/>
        <v>0</v>
      </c>
      <c r="AF271" s="187">
        <f t="shared" si="79"/>
        <v>0</v>
      </c>
      <c r="AG271" s="191" t="str">
        <f t="shared" si="67"/>
        <v>INR</v>
      </c>
    </row>
    <row r="272" spans="1:33" ht="39" thickBot="1">
      <c r="A272" s="14">
        <v>207</v>
      </c>
      <c r="B272" s="70" t="s">
        <v>919</v>
      </c>
      <c r="C272" s="15" t="s">
        <v>262</v>
      </c>
      <c r="D272" s="181"/>
      <c r="E272" s="159">
        <v>1</v>
      </c>
      <c r="F272" s="160"/>
      <c r="G272" s="160"/>
      <c r="H272" s="161"/>
      <c r="I272" s="13">
        <f t="shared" si="80"/>
        <v>3</v>
      </c>
      <c r="J272" s="50" t="s">
        <v>28</v>
      </c>
      <c r="K272" s="49" t="s">
        <v>57</v>
      </c>
      <c r="L272" s="72"/>
      <c r="M272" s="72"/>
      <c r="N272" s="45"/>
      <c r="O272" s="45"/>
      <c r="P272" s="45"/>
      <c r="Q272" s="45"/>
      <c r="R272" s="10"/>
      <c r="S272" s="10"/>
      <c r="T272" s="59">
        <f t="shared" si="81"/>
        <v>207</v>
      </c>
      <c r="U272" s="186">
        <f t="shared" si="68"/>
        <v>0</v>
      </c>
      <c r="V272" s="187">
        <f t="shared" si="69"/>
        <v>0</v>
      </c>
      <c r="W272" s="187">
        <f t="shared" si="70"/>
        <v>0</v>
      </c>
      <c r="X272" s="187">
        <f t="shared" si="71"/>
        <v>0</v>
      </c>
      <c r="Y272" s="187">
        <f t="shared" si="72"/>
        <v>0</v>
      </c>
      <c r="Z272" s="187">
        <f t="shared" si="73"/>
        <v>0</v>
      </c>
      <c r="AA272" s="187">
        <f t="shared" si="74"/>
        <v>0</v>
      </c>
      <c r="AB272" s="187">
        <f t="shared" si="75"/>
        <v>0</v>
      </c>
      <c r="AC272" s="187">
        <f t="shared" si="76"/>
        <v>0</v>
      </c>
      <c r="AD272" s="187">
        <f t="shared" si="77"/>
        <v>0</v>
      </c>
      <c r="AE272" s="187">
        <f t="shared" si="78"/>
        <v>3</v>
      </c>
      <c r="AF272" s="187">
        <f t="shared" si="79"/>
        <v>0</v>
      </c>
      <c r="AG272" s="191">
        <f t="shared" si="67"/>
        <v>0</v>
      </c>
    </row>
    <row r="273" spans="1:33" ht="26.25" thickBot="1">
      <c r="A273" s="14">
        <v>208</v>
      </c>
      <c r="B273" s="70" t="s">
        <v>920</v>
      </c>
      <c r="C273" s="15" t="s">
        <v>432</v>
      </c>
      <c r="D273" s="181"/>
      <c r="E273" s="159">
        <v>1</v>
      </c>
      <c r="F273" s="160"/>
      <c r="G273" s="160"/>
      <c r="H273" s="161"/>
      <c r="I273" s="13">
        <f t="shared" si="80"/>
        <v>3</v>
      </c>
      <c r="J273" s="50" t="s">
        <v>22</v>
      </c>
      <c r="K273" s="49" t="s">
        <v>59</v>
      </c>
      <c r="L273" s="49" t="s">
        <v>386</v>
      </c>
      <c r="M273" s="72"/>
      <c r="N273" s="45"/>
      <c r="O273" s="45"/>
      <c r="P273" s="45"/>
      <c r="Q273" s="45"/>
      <c r="R273" s="10"/>
      <c r="S273" s="10"/>
      <c r="T273" s="59">
        <f t="shared" si="81"/>
        <v>208</v>
      </c>
      <c r="U273" s="186">
        <f t="shared" si="68"/>
        <v>0</v>
      </c>
      <c r="V273" s="187">
        <f t="shared" si="69"/>
        <v>3</v>
      </c>
      <c r="W273" s="187">
        <f t="shared" si="70"/>
        <v>0</v>
      </c>
      <c r="X273" s="187">
        <f t="shared" si="71"/>
        <v>0</v>
      </c>
      <c r="Y273" s="187">
        <f t="shared" si="72"/>
        <v>0</v>
      </c>
      <c r="Z273" s="187">
        <f t="shared" si="73"/>
        <v>0</v>
      </c>
      <c r="AA273" s="187">
        <f t="shared" si="74"/>
        <v>0</v>
      </c>
      <c r="AB273" s="187">
        <f t="shared" si="75"/>
        <v>0</v>
      </c>
      <c r="AC273" s="187">
        <f t="shared" si="76"/>
        <v>0</v>
      </c>
      <c r="AD273" s="187">
        <f t="shared" si="77"/>
        <v>0</v>
      </c>
      <c r="AE273" s="187">
        <f t="shared" si="78"/>
        <v>0</v>
      </c>
      <c r="AF273" s="187">
        <f t="shared" si="79"/>
        <v>0</v>
      </c>
      <c r="AG273" s="191">
        <f t="shared" si="67"/>
        <v>0</v>
      </c>
    </row>
    <row r="274" spans="1:33" ht="39" thickBot="1">
      <c r="A274" s="14">
        <v>209</v>
      </c>
      <c r="B274" s="70" t="s">
        <v>921</v>
      </c>
      <c r="C274" s="15" t="s">
        <v>263</v>
      </c>
      <c r="D274" s="181"/>
      <c r="E274" s="159">
        <v>1</v>
      </c>
      <c r="F274" s="160"/>
      <c r="G274" s="160"/>
      <c r="H274" s="161"/>
      <c r="I274" s="13">
        <f t="shared" si="80"/>
        <v>3</v>
      </c>
      <c r="J274" s="50" t="s">
        <v>32</v>
      </c>
      <c r="K274" s="97" t="s">
        <v>401</v>
      </c>
      <c r="L274" s="97" t="s">
        <v>66</v>
      </c>
      <c r="M274" s="72"/>
      <c r="N274" s="45"/>
      <c r="O274" s="45"/>
      <c r="P274" s="45"/>
      <c r="Q274" s="45"/>
      <c r="R274" s="10"/>
      <c r="S274" s="10"/>
      <c r="T274" s="59">
        <f t="shared" si="81"/>
        <v>209</v>
      </c>
      <c r="U274" s="186">
        <f t="shared" si="68"/>
        <v>0</v>
      </c>
      <c r="V274" s="187">
        <f t="shared" si="69"/>
        <v>0</v>
      </c>
      <c r="W274" s="187">
        <f t="shared" si="70"/>
        <v>0</v>
      </c>
      <c r="X274" s="187">
        <f t="shared" si="71"/>
        <v>0</v>
      </c>
      <c r="Y274" s="187">
        <f t="shared" si="72"/>
        <v>0</v>
      </c>
      <c r="Z274" s="187">
        <f t="shared" si="73"/>
        <v>0</v>
      </c>
      <c r="AA274" s="187">
        <f t="shared" si="74"/>
        <v>0</v>
      </c>
      <c r="AB274" s="187">
        <f t="shared" si="75"/>
        <v>3</v>
      </c>
      <c r="AC274" s="187">
        <f t="shared" si="76"/>
        <v>0</v>
      </c>
      <c r="AD274" s="187">
        <f t="shared" si="77"/>
        <v>0</v>
      </c>
      <c r="AE274" s="187">
        <f t="shared" si="78"/>
        <v>0</v>
      </c>
      <c r="AF274" s="187">
        <f t="shared" si="79"/>
        <v>0</v>
      </c>
      <c r="AG274" s="191">
        <f t="shared" si="67"/>
        <v>0</v>
      </c>
    </row>
    <row r="275" spans="1:33" ht="26.25" thickBot="1">
      <c r="A275" s="119">
        <v>210</v>
      </c>
      <c r="B275" s="70" t="s">
        <v>922</v>
      </c>
      <c r="C275" s="15" t="s">
        <v>264</v>
      </c>
      <c r="D275" s="181"/>
      <c r="E275" s="159"/>
      <c r="F275" s="160">
        <v>1</v>
      </c>
      <c r="G275" s="160"/>
      <c r="H275" s="161"/>
      <c r="I275" s="13">
        <f t="shared" si="80"/>
        <v>2</v>
      </c>
      <c r="J275" s="50" t="s">
        <v>32</v>
      </c>
      <c r="K275" s="97" t="s">
        <v>395</v>
      </c>
      <c r="L275" s="72"/>
      <c r="M275" s="72"/>
      <c r="N275" s="45"/>
      <c r="O275" s="45"/>
      <c r="P275" s="45"/>
      <c r="Q275" s="45"/>
      <c r="R275" s="10"/>
      <c r="S275" s="10"/>
      <c r="T275" s="59">
        <f t="shared" si="81"/>
        <v>210</v>
      </c>
      <c r="U275" s="186">
        <f t="shared" si="68"/>
        <v>0</v>
      </c>
      <c r="V275" s="187">
        <f t="shared" si="69"/>
        <v>0</v>
      </c>
      <c r="W275" s="187">
        <f t="shared" si="70"/>
        <v>0</v>
      </c>
      <c r="X275" s="187">
        <f t="shared" si="71"/>
        <v>0</v>
      </c>
      <c r="Y275" s="187">
        <f t="shared" si="72"/>
        <v>0</v>
      </c>
      <c r="Z275" s="187">
        <f t="shared" si="73"/>
        <v>0</v>
      </c>
      <c r="AA275" s="187">
        <f t="shared" si="74"/>
        <v>0</v>
      </c>
      <c r="AB275" s="187">
        <f t="shared" si="75"/>
        <v>2</v>
      </c>
      <c r="AC275" s="187">
        <f t="shared" si="76"/>
        <v>0</v>
      </c>
      <c r="AD275" s="187">
        <f t="shared" si="77"/>
        <v>0</v>
      </c>
      <c r="AE275" s="187">
        <f t="shared" si="78"/>
        <v>0</v>
      </c>
      <c r="AF275" s="187">
        <f t="shared" si="79"/>
        <v>0</v>
      </c>
      <c r="AG275" s="191">
        <f t="shared" si="67"/>
        <v>0</v>
      </c>
    </row>
    <row r="276" spans="1:33" ht="26.25" thickBot="1">
      <c r="A276" s="14">
        <v>211</v>
      </c>
      <c r="B276" s="70" t="s">
        <v>743</v>
      </c>
      <c r="C276" s="15" t="s">
        <v>264</v>
      </c>
      <c r="D276" s="181"/>
      <c r="E276" s="159">
        <v>1</v>
      </c>
      <c r="F276" s="160"/>
      <c r="G276" s="160"/>
      <c r="H276" s="161"/>
      <c r="I276" s="13">
        <f t="shared" si="80"/>
        <v>3</v>
      </c>
      <c r="J276" s="50" t="s">
        <v>32</v>
      </c>
      <c r="K276" s="97" t="s">
        <v>395</v>
      </c>
      <c r="L276" s="72"/>
      <c r="M276" s="72"/>
      <c r="N276" s="45"/>
      <c r="O276" s="45"/>
      <c r="P276" s="45"/>
      <c r="Q276" s="45"/>
      <c r="R276" s="10"/>
      <c r="S276" s="10"/>
      <c r="T276" s="59">
        <f t="shared" si="81"/>
        <v>211</v>
      </c>
      <c r="U276" s="186">
        <f t="shared" si="68"/>
        <v>0</v>
      </c>
      <c r="V276" s="187">
        <f t="shared" si="69"/>
        <v>0</v>
      </c>
      <c r="W276" s="187">
        <f t="shared" si="70"/>
        <v>0</v>
      </c>
      <c r="X276" s="187">
        <f t="shared" si="71"/>
        <v>0</v>
      </c>
      <c r="Y276" s="187">
        <f t="shared" si="72"/>
        <v>0</v>
      </c>
      <c r="Z276" s="187">
        <f t="shared" si="73"/>
        <v>0</v>
      </c>
      <c r="AA276" s="187">
        <f t="shared" si="74"/>
        <v>0</v>
      </c>
      <c r="AB276" s="187">
        <f t="shared" si="75"/>
        <v>3</v>
      </c>
      <c r="AC276" s="187">
        <f t="shared" si="76"/>
        <v>0</v>
      </c>
      <c r="AD276" s="187">
        <f t="shared" si="77"/>
        <v>0</v>
      </c>
      <c r="AE276" s="187">
        <f t="shared" si="78"/>
        <v>0</v>
      </c>
      <c r="AF276" s="187">
        <f t="shared" si="79"/>
        <v>0</v>
      </c>
      <c r="AG276" s="191">
        <f t="shared" si="67"/>
        <v>0</v>
      </c>
    </row>
    <row r="277" spans="1:33" ht="26.25" thickBot="1">
      <c r="A277" s="14">
        <v>212</v>
      </c>
      <c r="B277" s="70" t="s">
        <v>923</v>
      </c>
      <c r="C277" s="15" t="s">
        <v>265</v>
      </c>
      <c r="D277" s="181"/>
      <c r="E277" s="159"/>
      <c r="F277" s="160"/>
      <c r="G277" s="160"/>
      <c r="H277" s="161">
        <v>1</v>
      </c>
      <c r="I277" s="13">
        <f t="shared" si="80"/>
        <v>0</v>
      </c>
      <c r="J277" s="50" t="s">
        <v>32</v>
      </c>
      <c r="K277" s="49" t="s">
        <v>59</v>
      </c>
      <c r="L277" s="49" t="s">
        <v>386</v>
      </c>
      <c r="M277" s="72"/>
      <c r="N277" s="45"/>
      <c r="O277" s="45"/>
      <c r="P277" s="45"/>
      <c r="Q277" s="45"/>
      <c r="R277" s="10"/>
      <c r="S277" s="10"/>
      <c r="T277" s="59">
        <f t="shared" si="81"/>
        <v>212</v>
      </c>
      <c r="U277" s="186">
        <f t="shared" si="68"/>
        <v>0</v>
      </c>
      <c r="V277" s="187">
        <f t="shared" si="69"/>
        <v>0</v>
      </c>
      <c r="W277" s="187">
        <f t="shared" si="70"/>
        <v>0</v>
      </c>
      <c r="X277" s="187">
        <f t="shared" si="71"/>
        <v>0</v>
      </c>
      <c r="Y277" s="187">
        <f t="shared" si="72"/>
        <v>0</v>
      </c>
      <c r="Z277" s="187">
        <f t="shared" si="73"/>
        <v>0</v>
      </c>
      <c r="AA277" s="187">
        <f t="shared" si="74"/>
        <v>0</v>
      </c>
      <c r="AB277" s="187">
        <f t="shared" si="75"/>
        <v>0</v>
      </c>
      <c r="AC277" s="187">
        <f t="shared" si="76"/>
        <v>0</v>
      </c>
      <c r="AD277" s="187">
        <f t="shared" si="77"/>
        <v>0</v>
      </c>
      <c r="AE277" s="187">
        <f t="shared" si="78"/>
        <v>0</v>
      </c>
      <c r="AF277" s="187">
        <f t="shared" si="79"/>
        <v>0</v>
      </c>
      <c r="AG277" s="191">
        <f t="shared" si="67"/>
        <v>0</v>
      </c>
    </row>
    <row r="278" spans="1:33" ht="51.75" thickBot="1">
      <c r="A278" s="14">
        <v>213</v>
      </c>
      <c r="B278" s="70" t="s">
        <v>744</v>
      </c>
      <c r="C278" s="15" t="s">
        <v>266</v>
      </c>
      <c r="D278" s="181"/>
      <c r="E278" s="159">
        <v>1</v>
      </c>
      <c r="F278" s="160"/>
      <c r="G278" s="160"/>
      <c r="H278" s="161"/>
      <c r="I278" s="13">
        <f t="shared" si="80"/>
        <v>3</v>
      </c>
      <c r="J278" s="50" t="s">
        <v>32</v>
      </c>
      <c r="K278" s="49" t="s">
        <v>59</v>
      </c>
      <c r="L278" s="49" t="s">
        <v>386</v>
      </c>
      <c r="M278" s="72"/>
      <c r="N278" s="45"/>
      <c r="O278" s="45"/>
      <c r="P278" s="45"/>
      <c r="Q278" s="45"/>
      <c r="R278" s="10"/>
      <c r="S278" s="10"/>
      <c r="T278" s="59">
        <f t="shared" si="81"/>
        <v>213</v>
      </c>
      <c r="U278" s="186">
        <f t="shared" si="68"/>
        <v>0</v>
      </c>
      <c r="V278" s="187">
        <f t="shared" si="69"/>
        <v>0</v>
      </c>
      <c r="W278" s="187">
        <f t="shared" si="70"/>
        <v>0</v>
      </c>
      <c r="X278" s="187">
        <f t="shared" si="71"/>
        <v>0</v>
      </c>
      <c r="Y278" s="187">
        <f t="shared" si="72"/>
        <v>0</v>
      </c>
      <c r="Z278" s="187">
        <f t="shared" si="73"/>
        <v>0</v>
      </c>
      <c r="AA278" s="187">
        <f t="shared" si="74"/>
        <v>0</v>
      </c>
      <c r="AB278" s="187">
        <f t="shared" si="75"/>
        <v>3</v>
      </c>
      <c r="AC278" s="187">
        <f t="shared" si="76"/>
        <v>0</v>
      </c>
      <c r="AD278" s="187">
        <f t="shared" si="77"/>
        <v>0</v>
      </c>
      <c r="AE278" s="187">
        <f t="shared" si="78"/>
        <v>0</v>
      </c>
      <c r="AF278" s="187">
        <f t="shared" si="79"/>
        <v>0</v>
      </c>
      <c r="AG278" s="191">
        <f t="shared" si="67"/>
        <v>0</v>
      </c>
    </row>
    <row r="279" spans="1:33" ht="39" thickBot="1">
      <c r="A279" s="14">
        <v>214</v>
      </c>
      <c r="B279" s="70" t="s">
        <v>64</v>
      </c>
      <c r="C279" s="15" t="s">
        <v>267</v>
      </c>
      <c r="D279" s="181"/>
      <c r="E279" s="159">
        <v>1</v>
      </c>
      <c r="F279" s="160"/>
      <c r="G279" s="160"/>
      <c r="H279" s="161"/>
      <c r="I279" s="13">
        <f t="shared" si="80"/>
        <v>3</v>
      </c>
      <c r="J279" s="50" t="s">
        <v>32</v>
      </c>
      <c r="K279" s="49" t="s">
        <v>59</v>
      </c>
      <c r="L279" s="49" t="s">
        <v>386</v>
      </c>
      <c r="M279" s="72"/>
      <c r="N279" s="45"/>
      <c r="O279" s="45"/>
      <c r="P279" s="45"/>
      <c r="Q279" s="45"/>
      <c r="R279" s="10"/>
      <c r="S279" s="10"/>
      <c r="T279" s="59">
        <f t="shared" si="81"/>
        <v>214</v>
      </c>
      <c r="U279" s="186">
        <f t="shared" si="68"/>
        <v>0</v>
      </c>
      <c r="V279" s="187">
        <f t="shared" si="69"/>
        <v>0</v>
      </c>
      <c r="W279" s="187">
        <f t="shared" si="70"/>
        <v>0</v>
      </c>
      <c r="X279" s="187">
        <f t="shared" si="71"/>
        <v>0</v>
      </c>
      <c r="Y279" s="187">
        <f t="shared" si="72"/>
        <v>0</v>
      </c>
      <c r="Z279" s="187">
        <f t="shared" si="73"/>
        <v>0</v>
      </c>
      <c r="AA279" s="187">
        <f t="shared" si="74"/>
        <v>0</v>
      </c>
      <c r="AB279" s="187">
        <f t="shared" si="75"/>
        <v>3</v>
      </c>
      <c r="AC279" s="187">
        <f t="shared" si="76"/>
        <v>0</v>
      </c>
      <c r="AD279" s="187">
        <f t="shared" si="77"/>
        <v>0</v>
      </c>
      <c r="AE279" s="187">
        <f t="shared" si="78"/>
        <v>0</v>
      </c>
      <c r="AF279" s="187">
        <f t="shared" si="79"/>
        <v>0</v>
      </c>
      <c r="AG279" s="191">
        <f t="shared" si="67"/>
        <v>0</v>
      </c>
    </row>
    <row r="280" spans="1:33" ht="26.25" thickBot="1">
      <c r="A280" s="14">
        <v>215</v>
      </c>
      <c r="B280" s="70" t="s">
        <v>268</v>
      </c>
      <c r="C280" s="15" t="s">
        <v>267</v>
      </c>
      <c r="D280" s="181"/>
      <c r="E280" s="159">
        <v>1</v>
      </c>
      <c r="F280" s="160"/>
      <c r="G280" s="160"/>
      <c r="H280" s="161"/>
      <c r="I280" s="13">
        <f t="shared" si="80"/>
        <v>3</v>
      </c>
      <c r="J280" s="50" t="s">
        <v>32</v>
      </c>
      <c r="K280" s="49" t="s">
        <v>59</v>
      </c>
      <c r="L280" s="49" t="s">
        <v>386</v>
      </c>
      <c r="M280" s="72"/>
      <c r="N280" s="45"/>
      <c r="O280" s="45"/>
      <c r="P280" s="45"/>
      <c r="Q280" s="45"/>
      <c r="R280" s="10"/>
      <c r="S280" s="10"/>
      <c r="T280" s="59">
        <f t="shared" si="81"/>
        <v>215</v>
      </c>
      <c r="U280" s="186">
        <f t="shared" si="68"/>
        <v>0</v>
      </c>
      <c r="V280" s="187">
        <f t="shared" si="69"/>
        <v>0</v>
      </c>
      <c r="W280" s="187">
        <f t="shared" si="70"/>
        <v>0</v>
      </c>
      <c r="X280" s="187">
        <f t="shared" si="71"/>
        <v>0</v>
      </c>
      <c r="Y280" s="187">
        <f t="shared" si="72"/>
        <v>0</v>
      </c>
      <c r="Z280" s="187">
        <f t="shared" si="73"/>
        <v>0</v>
      </c>
      <c r="AA280" s="187">
        <f t="shared" si="74"/>
        <v>0</v>
      </c>
      <c r="AB280" s="187">
        <f t="shared" si="75"/>
        <v>3</v>
      </c>
      <c r="AC280" s="187">
        <f t="shared" si="76"/>
        <v>0</v>
      </c>
      <c r="AD280" s="187">
        <f t="shared" si="77"/>
        <v>0</v>
      </c>
      <c r="AE280" s="187">
        <f t="shared" si="78"/>
        <v>0</v>
      </c>
      <c r="AF280" s="187">
        <f t="shared" si="79"/>
        <v>0</v>
      </c>
      <c r="AG280" s="191">
        <f t="shared" si="67"/>
        <v>0</v>
      </c>
    </row>
    <row r="281" spans="1:33" ht="26.25" thickBot="1">
      <c r="A281" s="14">
        <v>216</v>
      </c>
      <c r="B281" s="70" t="s">
        <v>924</v>
      </c>
      <c r="C281" s="15" t="s">
        <v>269</v>
      </c>
      <c r="D281" s="181"/>
      <c r="E281" s="159">
        <v>1</v>
      </c>
      <c r="F281" s="160"/>
      <c r="G281" s="160"/>
      <c r="H281" s="161"/>
      <c r="I281" s="13">
        <f t="shared" si="80"/>
        <v>3</v>
      </c>
      <c r="J281" s="50" t="s">
        <v>32</v>
      </c>
      <c r="K281" s="49" t="s">
        <v>59</v>
      </c>
      <c r="L281" s="49" t="s">
        <v>386</v>
      </c>
      <c r="M281" s="72"/>
      <c r="N281" s="45"/>
      <c r="O281" s="45"/>
      <c r="P281" s="45"/>
      <c r="Q281" s="49"/>
      <c r="R281" s="10"/>
      <c r="S281" s="10"/>
      <c r="T281" s="59">
        <f t="shared" si="81"/>
        <v>216</v>
      </c>
      <c r="U281" s="186">
        <f t="shared" si="68"/>
        <v>0</v>
      </c>
      <c r="V281" s="187">
        <f t="shared" si="69"/>
        <v>0</v>
      </c>
      <c r="W281" s="187">
        <f t="shared" si="70"/>
        <v>0</v>
      </c>
      <c r="X281" s="187">
        <f t="shared" si="71"/>
        <v>0</v>
      </c>
      <c r="Y281" s="187">
        <f t="shared" si="72"/>
        <v>0</v>
      </c>
      <c r="Z281" s="187">
        <f t="shared" si="73"/>
        <v>0</v>
      </c>
      <c r="AA281" s="187">
        <f t="shared" si="74"/>
        <v>0</v>
      </c>
      <c r="AB281" s="187">
        <f t="shared" si="75"/>
        <v>3</v>
      </c>
      <c r="AC281" s="187">
        <f t="shared" si="76"/>
        <v>0</v>
      </c>
      <c r="AD281" s="187">
        <f t="shared" si="77"/>
        <v>0</v>
      </c>
      <c r="AE281" s="187">
        <f t="shared" si="78"/>
        <v>0</v>
      </c>
      <c r="AF281" s="187">
        <f t="shared" si="79"/>
        <v>0</v>
      </c>
      <c r="AG281" s="191">
        <f t="shared" si="67"/>
        <v>0</v>
      </c>
    </row>
    <row r="282" spans="1:33" ht="26.25" thickBot="1">
      <c r="A282" s="14">
        <v>217</v>
      </c>
      <c r="B282" s="70" t="s">
        <v>515</v>
      </c>
      <c r="C282" s="15" t="s">
        <v>270</v>
      </c>
      <c r="D282" s="181"/>
      <c r="E282" s="159">
        <v>1</v>
      </c>
      <c r="F282" s="160"/>
      <c r="G282" s="160"/>
      <c r="H282" s="161"/>
      <c r="I282" s="13">
        <f t="shared" si="80"/>
        <v>3</v>
      </c>
      <c r="J282" s="50" t="s">
        <v>32</v>
      </c>
      <c r="K282" s="49" t="s">
        <v>393</v>
      </c>
      <c r="L282" s="72"/>
      <c r="M282" s="72"/>
      <c r="N282" s="45"/>
      <c r="O282" s="45"/>
      <c r="P282" s="45"/>
      <c r="Q282" s="45"/>
      <c r="R282" s="10"/>
      <c r="S282" s="10"/>
      <c r="T282" s="59">
        <f t="shared" si="81"/>
        <v>217</v>
      </c>
      <c r="U282" s="186">
        <f t="shared" si="68"/>
        <v>0</v>
      </c>
      <c r="V282" s="187">
        <f t="shared" si="69"/>
        <v>0</v>
      </c>
      <c r="W282" s="187">
        <f t="shared" si="70"/>
        <v>0</v>
      </c>
      <c r="X282" s="187">
        <f t="shared" si="71"/>
        <v>0</v>
      </c>
      <c r="Y282" s="187">
        <f t="shared" si="72"/>
        <v>0</v>
      </c>
      <c r="Z282" s="187">
        <f t="shared" si="73"/>
        <v>0</v>
      </c>
      <c r="AA282" s="187">
        <f t="shared" si="74"/>
        <v>0</v>
      </c>
      <c r="AB282" s="187">
        <f t="shared" si="75"/>
        <v>3</v>
      </c>
      <c r="AC282" s="187">
        <f t="shared" si="76"/>
        <v>0</v>
      </c>
      <c r="AD282" s="187">
        <f t="shared" si="77"/>
        <v>0</v>
      </c>
      <c r="AE282" s="187">
        <f t="shared" si="78"/>
        <v>0</v>
      </c>
      <c r="AF282" s="187">
        <f t="shared" si="79"/>
        <v>0</v>
      </c>
      <c r="AG282" s="191">
        <f t="shared" si="67"/>
        <v>0</v>
      </c>
    </row>
    <row r="283" spans="1:33" ht="26.25" thickBot="1">
      <c r="A283" s="14">
        <v>218</v>
      </c>
      <c r="B283" s="70" t="s">
        <v>516</v>
      </c>
      <c r="C283" s="15" t="s">
        <v>271</v>
      </c>
      <c r="D283" s="181"/>
      <c r="E283" s="159">
        <v>1</v>
      </c>
      <c r="F283" s="160"/>
      <c r="G283" s="160"/>
      <c r="H283" s="161"/>
      <c r="I283" s="13">
        <f t="shared" si="80"/>
        <v>3</v>
      </c>
      <c r="J283" s="50" t="s">
        <v>32</v>
      </c>
      <c r="K283" s="49" t="s">
        <v>59</v>
      </c>
      <c r="L283" s="49" t="s">
        <v>386</v>
      </c>
      <c r="M283" s="72"/>
      <c r="N283" s="45"/>
      <c r="O283" s="45"/>
      <c r="P283" s="45"/>
      <c r="Q283" s="45"/>
      <c r="R283" s="10"/>
      <c r="S283" s="10"/>
      <c r="T283" s="59">
        <f t="shared" si="81"/>
        <v>218</v>
      </c>
      <c r="U283" s="186">
        <f t="shared" si="68"/>
        <v>0</v>
      </c>
      <c r="V283" s="187">
        <f t="shared" si="69"/>
        <v>0</v>
      </c>
      <c r="W283" s="187">
        <f t="shared" si="70"/>
        <v>0</v>
      </c>
      <c r="X283" s="187">
        <f t="shared" si="71"/>
        <v>0</v>
      </c>
      <c r="Y283" s="187">
        <f t="shared" si="72"/>
        <v>0</v>
      </c>
      <c r="Z283" s="187">
        <f t="shared" si="73"/>
        <v>0</v>
      </c>
      <c r="AA283" s="187">
        <f t="shared" si="74"/>
        <v>0</v>
      </c>
      <c r="AB283" s="187">
        <f t="shared" si="75"/>
        <v>3</v>
      </c>
      <c r="AC283" s="187">
        <f t="shared" si="76"/>
        <v>0</v>
      </c>
      <c r="AD283" s="187">
        <f t="shared" si="77"/>
        <v>0</v>
      </c>
      <c r="AE283" s="187">
        <f t="shared" si="78"/>
        <v>0</v>
      </c>
      <c r="AF283" s="187">
        <f t="shared" si="79"/>
        <v>0</v>
      </c>
      <c r="AG283" s="191">
        <f t="shared" si="67"/>
        <v>0</v>
      </c>
    </row>
    <row r="284" spans="1:33" ht="26.25" thickBot="1">
      <c r="A284" s="14">
        <v>219</v>
      </c>
      <c r="B284" s="70" t="s">
        <v>925</v>
      </c>
      <c r="C284" s="15" t="s">
        <v>432</v>
      </c>
      <c r="D284" s="181"/>
      <c r="E284" s="159">
        <v>1</v>
      </c>
      <c r="F284" s="160"/>
      <c r="G284" s="160"/>
      <c r="H284" s="161"/>
      <c r="I284" s="13">
        <f t="shared" si="80"/>
        <v>3</v>
      </c>
      <c r="J284" s="50" t="s">
        <v>32</v>
      </c>
      <c r="K284" s="49" t="s">
        <v>392</v>
      </c>
      <c r="L284" s="72"/>
      <c r="M284" s="72"/>
      <c r="N284" s="45"/>
      <c r="O284" s="45"/>
      <c r="P284" s="45"/>
      <c r="Q284" s="45"/>
      <c r="R284" s="10"/>
      <c r="S284" s="10"/>
      <c r="T284" s="59">
        <f t="shared" si="81"/>
        <v>219</v>
      </c>
      <c r="U284" s="186">
        <f t="shared" si="68"/>
        <v>0</v>
      </c>
      <c r="V284" s="187">
        <f t="shared" si="69"/>
        <v>0</v>
      </c>
      <c r="W284" s="187">
        <f t="shared" si="70"/>
        <v>0</v>
      </c>
      <c r="X284" s="187">
        <f t="shared" si="71"/>
        <v>0</v>
      </c>
      <c r="Y284" s="187">
        <f t="shared" si="72"/>
        <v>0</v>
      </c>
      <c r="Z284" s="187">
        <f t="shared" si="73"/>
        <v>0</v>
      </c>
      <c r="AA284" s="187">
        <f t="shared" si="74"/>
        <v>0</v>
      </c>
      <c r="AB284" s="187">
        <f t="shared" si="75"/>
        <v>3</v>
      </c>
      <c r="AC284" s="187">
        <f t="shared" si="76"/>
        <v>0</v>
      </c>
      <c r="AD284" s="187">
        <f t="shared" si="77"/>
        <v>0</v>
      </c>
      <c r="AE284" s="187">
        <f t="shared" si="78"/>
        <v>0</v>
      </c>
      <c r="AF284" s="187">
        <f t="shared" si="79"/>
        <v>0</v>
      </c>
      <c r="AG284" s="191">
        <f t="shared" si="67"/>
        <v>0</v>
      </c>
    </row>
    <row r="285" spans="1:33" ht="26.25" thickBot="1">
      <c r="A285" s="14">
        <v>220</v>
      </c>
      <c r="B285" s="70" t="s">
        <v>926</v>
      </c>
      <c r="C285" s="15" t="s">
        <v>272</v>
      </c>
      <c r="D285" s="181"/>
      <c r="E285" s="159"/>
      <c r="F285" s="160"/>
      <c r="G285" s="160"/>
      <c r="H285" s="161">
        <v>1</v>
      </c>
      <c r="I285" s="13">
        <f t="shared" si="80"/>
        <v>0</v>
      </c>
      <c r="J285" s="50" t="s">
        <v>32</v>
      </c>
      <c r="K285" s="49" t="s">
        <v>394</v>
      </c>
      <c r="L285" s="72"/>
      <c r="M285" s="72"/>
      <c r="N285" s="45"/>
      <c r="O285" s="45"/>
      <c r="P285" s="45"/>
      <c r="Q285" s="45"/>
      <c r="R285" s="10"/>
      <c r="S285" s="10"/>
      <c r="T285" s="59">
        <f t="shared" si="81"/>
        <v>220</v>
      </c>
      <c r="U285" s="186">
        <f t="shared" si="68"/>
        <v>0</v>
      </c>
      <c r="V285" s="187">
        <f t="shared" si="69"/>
        <v>0</v>
      </c>
      <c r="W285" s="187">
        <f t="shared" si="70"/>
        <v>0</v>
      </c>
      <c r="X285" s="187">
        <f t="shared" si="71"/>
        <v>0</v>
      </c>
      <c r="Y285" s="187">
        <f t="shared" si="72"/>
        <v>0</v>
      </c>
      <c r="Z285" s="187">
        <f t="shared" si="73"/>
        <v>0</v>
      </c>
      <c r="AA285" s="187">
        <f t="shared" si="74"/>
        <v>0</v>
      </c>
      <c r="AB285" s="187">
        <f t="shared" si="75"/>
        <v>0</v>
      </c>
      <c r="AC285" s="187">
        <f t="shared" si="76"/>
        <v>0</v>
      </c>
      <c r="AD285" s="187">
        <f t="shared" si="77"/>
        <v>0</v>
      </c>
      <c r="AE285" s="187">
        <f t="shared" si="78"/>
        <v>0</v>
      </c>
      <c r="AF285" s="187">
        <f t="shared" si="79"/>
        <v>0</v>
      </c>
      <c r="AG285" s="191">
        <f t="shared" si="67"/>
        <v>0</v>
      </c>
    </row>
    <row r="286" spans="1:33" ht="13.5" thickBot="1">
      <c r="A286" s="122"/>
      <c r="B286" s="357" t="s">
        <v>143</v>
      </c>
      <c r="C286" s="358"/>
      <c r="D286" s="358"/>
      <c r="E286" s="358"/>
      <c r="F286" s="358"/>
      <c r="G286" s="358"/>
      <c r="H286" s="358"/>
      <c r="I286" s="358"/>
      <c r="J286" s="358"/>
      <c r="K286" s="358"/>
      <c r="L286" s="358"/>
      <c r="M286" s="358"/>
      <c r="N286" s="358"/>
      <c r="O286" s="358"/>
      <c r="P286" s="358"/>
      <c r="Q286" s="359"/>
      <c r="R286" s="10"/>
      <c r="S286" s="10"/>
      <c r="T286" s="59"/>
      <c r="U286" s="186">
        <f t="shared" si="68"/>
        <v>0</v>
      </c>
      <c r="V286" s="187">
        <f t="shared" si="69"/>
        <v>0</v>
      </c>
      <c r="W286" s="187">
        <f t="shared" si="70"/>
        <v>0</v>
      </c>
      <c r="X286" s="187">
        <f t="shared" si="71"/>
        <v>0</v>
      </c>
      <c r="Y286" s="187">
        <f t="shared" si="72"/>
        <v>0</v>
      </c>
      <c r="Z286" s="187">
        <f t="shared" si="73"/>
        <v>0</v>
      </c>
      <c r="AA286" s="187">
        <f t="shared" si="74"/>
        <v>0</v>
      </c>
      <c r="AB286" s="187">
        <f t="shared" si="75"/>
        <v>0</v>
      </c>
      <c r="AC286" s="187">
        <f t="shared" si="76"/>
        <v>0</v>
      </c>
      <c r="AD286" s="187">
        <f t="shared" si="77"/>
        <v>0</v>
      </c>
      <c r="AE286" s="187">
        <f t="shared" si="78"/>
        <v>0</v>
      </c>
      <c r="AF286" s="187">
        <f t="shared" si="79"/>
        <v>0</v>
      </c>
      <c r="AG286" s="191"/>
    </row>
    <row r="287" spans="1:33" ht="26.25" thickBot="1">
      <c r="A287" s="14">
        <v>221</v>
      </c>
      <c r="B287" s="40" t="s">
        <v>273</v>
      </c>
      <c r="C287" s="15" t="s">
        <v>274</v>
      </c>
      <c r="D287" s="181"/>
      <c r="E287" s="159"/>
      <c r="F287" s="160"/>
      <c r="G287" s="160"/>
      <c r="H287" s="161">
        <v>1</v>
      </c>
      <c r="I287" s="13">
        <f aca="true" t="shared" si="82" ref="I287:I301">E287*3+F287*2+G287+H287*0</f>
        <v>0</v>
      </c>
      <c r="J287" s="50" t="s">
        <v>32</v>
      </c>
      <c r="K287" s="49" t="s">
        <v>65</v>
      </c>
      <c r="L287" s="72"/>
      <c r="M287" s="72"/>
      <c r="N287" s="50"/>
      <c r="O287" s="45"/>
      <c r="P287" s="45"/>
      <c r="Q287" s="45"/>
      <c r="R287" s="10"/>
      <c r="S287" s="10"/>
      <c r="T287" s="59">
        <f t="shared" si="81"/>
        <v>221</v>
      </c>
      <c r="U287" s="186">
        <f t="shared" si="68"/>
        <v>0</v>
      </c>
      <c r="V287" s="187">
        <f t="shared" si="69"/>
        <v>0</v>
      </c>
      <c r="W287" s="187">
        <f t="shared" si="70"/>
        <v>0</v>
      </c>
      <c r="X287" s="187">
        <f t="shared" si="71"/>
        <v>0</v>
      </c>
      <c r="Y287" s="187">
        <f t="shared" si="72"/>
        <v>0</v>
      </c>
      <c r="Z287" s="187">
        <f t="shared" si="73"/>
        <v>0</v>
      </c>
      <c r="AA287" s="187">
        <f t="shared" si="74"/>
        <v>0</v>
      </c>
      <c r="AB287" s="187">
        <f t="shared" si="75"/>
        <v>0</v>
      </c>
      <c r="AC287" s="187">
        <f t="shared" si="76"/>
        <v>0</v>
      </c>
      <c r="AD287" s="187">
        <f t="shared" si="77"/>
        <v>0</v>
      </c>
      <c r="AE287" s="187">
        <f t="shared" si="78"/>
        <v>0</v>
      </c>
      <c r="AF287" s="187">
        <f t="shared" si="79"/>
        <v>0</v>
      </c>
      <c r="AG287" s="191">
        <f t="shared" si="67"/>
        <v>0</v>
      </c>
    </row>
    <row r="288" spans="1:33" ht="13.5" thickBot="1">
      <c r="A288" s="14">
        <v>222</v>
      </c>
      <c r="B288" s="70" t="s">
        <v>275</v>
      </c>
      <c r="C288" s="15" t="s">
        <v>274</v>
      </c>
      <c r="D288" s="181"/>
      <c r="E288" s="159"/>
      <c r="F288" s="160"/>
      <c r="G288" s="160">
        <v>1</v>
      </c>
      <c r="H288" s="161"/>
      <c r="I288" s="13">
        <f t="shared" si="82"/>
        <v>1</v>
      </c>
      <c r="J288" s="50" t="s">
        <v>32</v>
      </c>
      <c r="K288" s="49" t="s">
        <v>395</v>
      </c>
      <c r="L288" s="72"/>
      <c r="M288" s="72"/>
      <c r="N288" s="50"/>
      <c r="O288" s="45"/>
      <c r="P288" s="45"/>
      <c r="Q288" s="45"/>
      <c r="R288" s="10"/>
      <c r="S288" s="10"/>
      <c r="T288" s="59">
        <f t="shared" si="81"/>
        <v>222</v>
      </c>
      <c r="U288" s="186">
        <f t="shared" si="68"/>
        <v>0</v>
      </c>
      <c r="V288" s="187">
        <f t="shared" si="69"/>
        <v>0</v>
      </c>
      <c r="W288" s="187">
        <f t="shared" si="70"/>
        <v>0</v>
      </c>
      <c r="X288" s="187">
        <f t="shared" si="71"/>
        <v>0</v>
      </c>
      <c r="Y288" s="187">
        <f t="shared" si="72"/>
        <v>0</v>
      </c>
      <c r="Z288" s="187">
        <f t="shared" si="73"/>
        <v>0</v>
      </c>
      <c r="AA288" s="187">
        <f t="shared" si="74"/>
        <v>0</v>
      </c>
      <c r="AB288" s="187">
        <f t="shared" si="75"/>
        <v>1</v>
      </c>
      <c r="AC288" s="187">
        <f t="shared" si="76"/>
        <v>0</v>
      </c>
      <c r="AD288" s="187">
        <f t="shared" si="77"/>
        <v>0</v>
      </c>
      <c r="AE288" s="187">
        <f t="shared" si="78"/>
        <v>0</v>
      </c>
      <c r="AF288" s="187">
        <f t="shared" si="79"/>
        <v>0</v>
      </c>
      <c r="AG288" s="191">
        <f t="shared" si="67"/>
        <v>0</v>
      </c>
    </row>
    <row r="289" spans="1:33" ht="39" thickBot="1">
      <c r="A289" s="119">
        <v>223</v>
      </c>
      <c r="B289" s="70" t="s">
        <v>927</v>
      </c>
      <c r="C289" s="15" t="s">
        <v>276</v>
      </c>
      <c r="D289" s="181"/>
      <c r="E289" s="159"/>
      <c r="F289" s="160"/>
      <c r="G289" s="160">
        <v>1</v>
      </c>
      <c r="H289" s="161"/>
      <c r="I289" s="13">
        <f t="shared" si="82"/>
        <v>1</v>
      </c>
      <c r="J289" s="50" t="s">
        <v>47</v>
      </c>
      <c r="K289" s="49" t="s">
        <v>313</v>
      </c>
      <c r="L289" s="49" t="s">
        <v>368</v>
      </c>
      <c r="M289" s="72"/>
      <c r="N289" s="50"/>
      <c r="O289" s="45"/>
      <c r="P289" s="45"/>
      <c r="Q289" s="45"/>
      <c r="R289" s="10"/>
      <c r="S289" s="10"/>
      <c r="T289" s="59">
        <f t="shared" si="81"/>
        <v>223</v>
      </c>
      <c r="U289" s="186">
        <f t="shared" si="68"/>
        <v>0</v>
      </c>
      <c r="V289" s="187">
        <f t="shared" si="69"/>
        <v>0</v>
      </c>
      <c r="W289" s="187">
        <f t="shared" si="70"/>
        <v>0</v>
      </c>
      <c r="X289" s="187">
        <f t="shared" si="71"/>
        <v>1</v>
      </c>
      <c r="Y289" s="187">
        <f t="shared" si="72"/>
        <v>0</v>
      </c>
      <c r="Z289" s="187">
        <f t="shared" si="73"/>
        <v>0</v>
      </c>
      <c r="AA289" s="187">
        <f t="shared" si="74"/>
        <v>0</v>
      </c>
      <c r="AB289" s="187">
        <f t="shared" si="75"/>
        <v>0</v>
      </c>
      <c r="AC289" s="187">
        <f t="shared" si="76"/>
        <v>0</v>
      </c>
      <c r="AD289" s="187">
        <f t="shared" si="77"/>
        <v>0</v>
      </c>
      <c r="AE289" s="187">
        <f t="shared" si="78"/>
        <v>0</v>
      </c>
      <c r="AF289" s="187">
        <f t="shared" si="79"/>
        <v>0</v>
      </c>
      <c r="AG289" s="191">
        <f t="shared" si="67"/>
        <v>0</v>
      </c>
    </row>
    <row r="290" spans="1:33" ht="26.25" thickBot="1">
      <c r="A290" s="14">
        <v>224</v>
      </c>
      <c r="B290" s="70" t="s">
        <v>928</v>
      </c>
      <c r="C290" s="15" t="s">
        <v>276</v>
      </c>
      <c r="D290" s="181"/>
      <c r="E290" s="159">
        <v>1</v>
      </c>
      <c r="F290" s="160"/>
      <c r="G290" s="160"/>
      <c r="H290" s="161"/>
      <c r="I290" s="13">
        <f t="shared" si="82"/>
        <v>3</v>
      </c>
      <c r="J290" s="50" t="s">
        <v>25</v>
      </c>
      <c r="K290" s="49" t="s">
        <v>313</v>
      </c>
      <c r="L290" s="49" t="s">
        <v>38</v>
      </c>
      <c r="M290" s="49" t="s">
        <v>41</v>
      </c>
      <c r="N290" s="50"/>
      <c r="O290" s="45"/>
      <c r="P290" s="45"/>
      <c r="Q290" s="45"/>
      <c r="R290" s="10"/>
      <c r="S290" s="10"/>
      <c r="T290" s="59">
        <f t="shared" si="81"/>
        <v>224</v>
      </c>
      <c r="U290" s="186">
        <f t="shared" si="68"/>
        <v>0</v>
      </c>
      <c r="V290" s="187">
        <f t="shared" si="69"/>
        <v>0</v>
      </c>
      <c r="W290" s="187">
        <f t="shared" si="70"/>
        <v>3</v>
      </c>
      <c r="X290" s="187">
        <f t="shared" si="71"/>
        <v>0</v>
      </c>
      <c r="Y290" s="187">
        <f t="shared" si="72"/>
        <v>0</v>
      </c>
      <c r="Z290" s="187">
        <f t="shared" si="73"/>
        <v>0</v>
      </c>
      <c r="AA290" s="187">
        <f t="shared" si="74"/>
        <v>0</v>
      </c>
      <c r="AB290" s="187">
        <f t="shared" si="75"/>
        <v>0</v>
      </c>
      <c r="AC290" s="187">
        <f t="shared" si="76"/>
        <v>0</v>
      </c>
      <c r="AD290" s="187">
        <f t="shared" si="77"/>
        <v>0</v>
      </c>
      <c r="AE290" s="187">
        <f t="shared" si="78"/>
        <v>0</v>
      </c>
      <c r="AF290" s="187">
        <f t="shared" si="79"/>
        <v>0</v>
      </c>
      <c r="AG290" s="191">
        <f t="shared" si="67"/>
        <v>0</v>
      </c>
    </row>
    <row r="291" spans="1:33" ht="39" thickBot="1">
      <c r="A291" s="14">
        <v>225</v>
      </c>
      <c r="B291" s="70" t="s">
        <v>277</v>
      </c>
      <c r="C291" s="15" t="s">
        <v>278</v>
      </c>
      <c r="D291" s="181"/>
      <c r="E291" s="159">
        <v>1</v>
      </c>
      <c r="F291" s="160"/>
      <c r="G291" s="160"/>
      <c r="H291" s="161"/>
      <c r="I291" s="13">
        <f t="shared" si="82"/>
        <v>3</v>
      </c>
      <c r="J291" s="50" t="s">
        <v>32</v>
      </c>
      <c r="K291" s="49" t="s">
        <v>393</v>
      </c>
      <c r="L291" s="49" t="s">
        <v>394</v>
      </c>
      <c r="M291" s="72"/>
      <c r="N291" s="50"/>
      <c r="O291" s="45"/>
      <c r="P291" s="45"/>
      <c r="Q291" s="45"/>
      <c r="R291" s="10"/>
      <c r="S291" s="10"/>
      <c r="T291" s="59">
        <f t="shared" si="81"/>
        <v>225</v>
      </c>
      <c r="U291" s="186">
        <f t="shared" si="68"/>
        <v>0</v>
      </c>
      <c r="V291" s="187">
        <f t="shared" si="69"/>
        <v>0</v>
      </c>
      <c r="W291" s="187">
        <f t="shared" si="70"/>
        <v>0</v>
      </c>
      <c r="X291" s="187">
        <f t="shared" si="71"/>
        <v>0</v>
      </c>
      <c r="Y291" s="187">
        <f t="shared" si="72"/>
        <v>0</v>
      </c>
      <c r="Z291" s="187">
        <f t="shared" si="73"/>
        <v>0</v>
      </c>
      <c r="AA291" s="187">
        <f t="shared" si="74"/>
        <v>0</v>
      </c>
      <c r="AB291" s="187">
        <f t="shared" si="75"/>
        <v>3</v>
      </c>
      <c r="AC291" s="187">
        <f t="shared" si="76"/>
        <v>0</v>
      </c>
      <c r="AD291" s="187">
        <f t="shared" si="77"/>
        <v>0</v>
      </c>
      <c r="AE291" s="187">
        <f t="shared" si="78"/>
        <v>0</v>
      </c>
      <c r="AF291" s="187">
        <f t="shared" si="79"/>
        <v>0</v>
      </c>
      <c r="AG291" s="191">
        <f t="shared" si="67"/>
        <v>0</v>
      </c>
    </row>
    <row r="292" spans="1:33" ht="26.25" thickBot="1">
      <c r="A292" s="14">
        <v>226</v>
      </c>
      <c r="B292" s="70" t="s">
        <v>279</v>
      </c>
      <c r="C292" s="15" t="s">
        <v>280</v>
      </c>
      <c r="D292" s="181"/>
      <c r="E292" s="159">
        <v>1</v>
      </c>
      <c r="F292" s="160"/>
      <c r="G292" s="160"/>
      <c r="H292" s="161"/>
      <c r="I292" s="13">
        <f t="shared" si="82"/>
        <v>3</v>
      </c>
      <c r="J292" s="50" t="s">
        <v>32</v>
      </c>
      <c r="K292" s="49" t="s">
        <v>393</v>
      </c>
      <c r="L292" s="49" t="s">
        <v>394</v>
      </c>
      <c r="M292" s="72"/>
      <c r="N292" s="50"/>
      <c r="O292" s="45"/>
      <c r="P292" s="45"/>
      <c r="Q292" s="45"/>
      <c r="R292" s="10"/>
      <c r="S292" s="10"/>
      <c r="T292" s="59">
        <f t="shared" si="81"/>
        <v>226</v>
      </c>
      <c r="U292" s="186">
        <f t="shared" si="68"/>
        <v>0</v>
      </c>
      <c r="V292" s="187">
        <f t="shared" si="69"/>
        <v>0</v>
      </c>
      <c r="W292" s="187">
        <f t="shared" si="70"/>
        <v>0</v>
      </c>
      <c r="X292" s="187">
        <f t="shared" si="71"/>
        <v>0</v>
      </c>
      <c r="Y292" s="187">
        <f t="shared" si="72"/>
        <v>0</v>
      </c>
      <c r="Z292" s="187">
        <f t="shared" si="73"/>
        <v>0</v>
      </c>
      <c r="AA292" s="187">
        <f t="shared" si="74"/>
        <v>0</v>
      </c>
      <c r="AB292" s="187">
        <f t="shared" si="75"/>
        <v>3</v>
      </c>
      <c r="AC292" s="187">
        <f t="shared" si="76"/>
        <v>0</v>
      </c>
      <c r="AD292" s="187">
        <f t="shared" si="77"/>
        <v>0</v>
      </c>
      <c r="AE292" s="187">
        <f t="shared" si="78"/>
        <v>0</v>
      </c>
      <c r="AF292" s="187">
        <f t="shared" si="79"/>
        <v>0</v>
      </c>
      <c r="AG292" s="191">
        <f t="shared" si="67"/>
        <v>0</v>
      </c>
    </row>
    <row r="293" spans="1:33" ht="39" thickBot="1">
      <c r="A293" s="14">
        <v>227</v>
      </c>
      <c r="B293" s="70" t="s">
        <v>745</v>
      </c>
      <c r="C293" s="15" t="s">
        <v>281</v>
      </c>
      <c r="D293" s="181"/>
      <c r="E293" s="159">
        <v>1</v>
      </c>
      <c r="F293" s="160"/>
      <c r="G293" s="160"/>
      <c r="H293" s="161"/>
      <c r="I293" s="13">
        <f t="shared" si="82"/>
        <v>3</v>
      </c>
      <c r="J293" s="50" t="s">
        <v>32</v>
      </c>
      <c r="K293" s="49" t="s">
        <v>396</v>
      </c>
      <c r="L293" s="45"/>
      <c r="M293" s="72"/>
      <c r="N293" s="50"/>
      <c r="O293" s="45"/>
      <c r="P293" s="45"/>
      <c r="Q293" s="45"/>
      <c r="R293" s="10"/>
      <c r="S293" s="10"/>
      <c r="T293" s="59">
        <f t="shared" si="81"/>
        <v>227</v>
      </c>
      <c r="U293" s="186">
        <f t="shared" si="68"/>
        <v>0</v>
      </c>
      <c r="V293" s="187">
        <f t="shared" si="69"/>
        <v>0</v>
      </c>
      <c r="W293" s="187">
        <f t="shared" si="70"/>
        <v>0</v>
      </c>
      <c r="X293" s="187">
        <f t="shared" si="71"/>
        <v>0</v>
      </c>
      <c r="Y293" s="187">
        <f t="shared" si="72"/>
        <v>0</v>
      </c>
      <c r="Z293" s="187">
        <f t="shared" si="73"/>
        <v>0</v>
      </c>
      <c r="AA293" s="187">
        <f t="shared" si="74"/>
        <v>0</v>
      </c>
      <c r="AB293" s="187">
        <f t="shared" si="75"/>
        <v>3</v>
      </c>
      <c r="AC293" s="187">
        <f t="shared" si="76"/>
        <v>0</v>
      </c>
      <c r="AD293" s="187">
        <f t="shared" si="77"/>
        <v>0</v>
      </c>
      <c r="AE293" s="187">
        <f t="shared" si="78"/>
        <v>0</v>
      </c>
      <c r="AF293" s="187">
        <f t="shared" si="79"/>
        <v>0</v>
      </c>
      <c r="AG293" s="191">
        <f t="shared" si="67"/>
        <v>0</v>
      </c>
    </row>
    <row r="294" spans="1:33" ht="39" thickBot="1">
      <c r="A294" s="14">
        <v>228</v>
      </c>
      <c r="B294" s="70" t="s">
        <v>282</v>
      </c>
      <c r="C294" s="15" t="s">
        <v>283</v>
      </c>
      <c r="D294" s="181"/>
      <c r="E294" s="159">
        <v>1</v>
      </c>
      <c r="F294" s="160"/>
      <c r="G294" s="160"/>
      <c r="H294" s="161"/>
      <c r="I294" s="13">
        <f t="shared" si="82"/>
        <v>3</v>
      </c>
      <c r="J294" s="50" t="s">
        <v>32</v>
      </c>
      <c r="K294" s="49" t="s">
        <v>59</v>
      </c>
      <c r="L294" s="95" t="s">
        <v>60</v>
      </c>
      <c r="M294" s="72"/>
      <c r="N294" s="50"/>
      <c r="O294" s="48"/>
      <c r="P294" s="48"/>
      <c r="Q294" s="48"/>
      <c r="R294" s="10"/>
      <c r="S294" s="10"/>
      <c r="T294" s="59">
        <f t="shared" si="81"/>
        <v>228</v>
      </c>
      <c r="U294" s="186">
        <f t="shared" si="68"/>
        <v>0</v>
      </c>
      <c r="V294" s="187">
        <f t="shared" si="69"/>
        <v>0</v>
      </c>
      <c r="W294" s="187">
        <f t="shared" si="70"/>
        <v>0</v>
      </c>
      <c r="X294" s="187">
        <f t="shared" si="71"/>
        <v>0</v>
      </c>
      <c r="Y294" s="187">
        <f t="shared" si="72"/>
        <v>0</v>
      </c>
      <c r="Z294" s="187">
        <f t="shared" si="73"/>
        <v>0</v>
      </c>
      <c r="AA294" s="187">
        <f t="shared" si="74"/>
        <v>0</v>
      </c>
      <c r="AB294" s="187">
        <f t="shared" si="75"/>
        <v>3</v>
      </c>
      <c r="AC294" s="187">
        <f t="shared" si="76"/>
        <v>0</v>
      </c>
      <c r="AD294" s="187">
        <f t="shared" si="77"/>
        <v>0</v>
      </c>
      <c r="AE294" s="187">
        <f t="shared" si="78"/>
        <v>0</v>
      </c>
      <c r="AF294" s="187">
        <f t="shared" si="79"/>
        <v>0</v>
      </c>
      <c r="AG294" s="191">
        <f t="shared" si="67"/>
        <v>0</v>
      </c>
    </row>
    <row r="295" spans="1:33" ht="26.25" thickBot="1">
      <c r="A295" s="14">
        <v>229</v>
      </c>
      <c r="B295" s="70" t="s">
        <v>284</v>
      </c>
      <c r="C295" s="15" t="s">
        <v>283</v>
      </c>
      <c r="D295" s="181"/>
      <c r="E295" s="159">
        <v>1</v>
      </c>
      <c r="F295" s="160"/>
      <c r="G295" s="160"/>
      <c r="H295" s="161"/>
      <c r="I295" s="13">
        <f t="shared" si="82"/>
        <v>3</v>
      </c>
      <c r="J295" s="50" t="s">
        <v>32</v>
      </c>
      <c r="K295" s="49" t="s">
        <v>396</v>
      </c>
      <c r="L295" s="72"/>
      <c r="M295" s="72"/>
      <c r="N295" s="50"/>
      <c r="O295" s="45"/>
      <c r="P295" s="45"/>
      <c r="Q295" s="45"/>
      <c r="R295" s="10"/>
      <c r="S295" s="10"/>
      <c r="T295" s="59">
        <f t="shared" si="81"/>
        <v>229</v>
      </c>
      <c r="U295" s="186">
        <f t="shared" si="68"/>
        <v>0</v>
      </c>
      <c r="V295" s="187">
        <f t="shared" si="69"/>
        <v>0</v>
      </c>
      <c r="W295" s="187">
        <f t="shared" si="70"/>
        <v>0</v>
      </c>
      <c r="X295" s="187">
        <f t="shared" si="71"/>
        <v>0</v>
      </c>
      <c r="Y295" s="187">
        <f t="shared" si="72"/>
        <v>0</v>
      </c>
      <c r="Z295" s="187">
        <f t="shared" si="73"/>
        <v>0</v>
      </c>
      <c r="AA295" s="187">
        <f t="shared" si="74"/>
        <v>0</v>
      </c>
      <c r="AB295" s="187">
        <f t="shared" si="75"/>
        <v>3</v>
      </c>
      <c r="AC295" s="187">
        <f t="shared" si="76"/>
        <v>0</v>
      </c>
      <c r="AD295" s="187">
        <f t="shared" si="77"/>
        <v>0</v>
      </c>
      <c r="AE295" s="187">
        <f t="shared" si="78"/>
        <v>0</v>
      </c>
      <c r="AF295" s="187">
        <f t="shared" si="79"/>
        <v>0</v>
      </c>
      <c r="AG295" s="191">
        <f t="shared" si="67"/>
        <v>0</v>
      </c>
    </row>
    <row r="296" spans="1:33" ht="26.25" thickBot="1">
      <c r="A296" s="14">
        <v>230</v>
      </c>
      <c r="B296" s="70" t="s">
        <v>517</v>
      </c>
      <c r="C296" s="15" t="s">
        <v>285</v>
      </c>
      <c r="D296" s="181"/>
      <c r="E296" s="159"/>
      <c r="F296" s="160"/>
      <c r="G296" s="160"/>
      <c r="H296" s="161">
        <v>1</v>
      </c>
      <c r="I296" s="13">
        <f t="shared" si="82"/>
        <v>0</v>
      </c>
      <c r="J296" s="50" t="s">
        <v>32</v>
      </c>
      <c r="K296" s="49" t="s">
        <v>59</v>
      </c>
      <c r="L296" s="72"/>
      <c r="M296" s="72"/>
      <c r="N296" s="50"/>
      <c r="O296" s="45"/>
      <c r="P296" s="45"/>
      <c r="Q296" s="45"/>
      <c r="R296" s="10"/>
      <c r="S296" s="10"/>
      <c r="T296" s="59">
        <f t="shared" si="81"/>
        <v>230</v>
      </c>
      <c r="U296" s="186">
        <f t="shared" si="68"/>
        <v>0</v>
      </c>
      <c r="V296" s="187">
        <f t="shared" si="69"/>
        <v>0</v>
      </c>
      <c r="W296" s="187">
        <f t="shared" si="70"/>
        <v>0</v>
      </c>
      <c r="X296" s="187">
        <f t="shared" si="71"/>
        <v>0</v>
      </c>
      <c r="Y296" s="187">
        <f t="shared" si="72"/>
        <v>0</v>
      </c>
      <c r="Z296" s="187">
        <f t="shared" si="73"/>
        <v>0</v>
      </c>
      <c r="AA296" s="187">
        <f t="shared" si="74"/>
        <v>0</v>
      </c>
      <c r="AB296" s="187">
        <f t="shared" si="75"/>
        <v>0</v>
      </c>
      <c r="AC296" s="187">
        <f t="shared" si="76"/>
        <v>0</v>
      </c>
      <c r="AD296" s="187">
        <f t="shared" si="77"/>
        <v>0</v>
      </c>
      <c r="AE296" s="187">
        <f t="shared" si="78"/>
        <v>0</v>
      </c>
      <c r="AF296" s="187">
        <f t="shared" si="79"/>
        <v>0</v>
      </c>
      <c r="AG296" s="191">
        <f t="shared" si="67"/>
        <v>0</v>
      </c>
    </row>
    <row r="297" spans="1:33" ht="26.25" thickBot="1">
      <c r="A297" s="14">
        <v>231</v>
      </c>
      <c r="B297" s="70" t="s">
        <v>518</v>
      </c>
      <c r="C297" s="15" t="s">
        <v>285</v>
      </c>
      <c r="D297" s="181"/>
      <c r="E297" s="159">
        <v>1</v>
      </c>
      <c r="F297" s="160"/>
      <c r="G297" s="160"/>
      <c r="H297" s="161"/>
      <c r="I297" s="13">
        <f t="shared" si="82"/>
        <v>3</v>
      </c>
      <c r="J297" s="50" t="s">
        <v>32</v>
      </c>
      <c r="K297" s="49" t="s">
        <v>59</v>
      </c>
      <c r="L297" s="72"/>
      <c r="M297" s="72"/>
      <c r="N297" s="50"/>
      <c r="O297" s="45"/>
      <c r="P297" s="45"/>
      <c r="Q297" s="45"/>
      <c r="R297" s="10"/>
      <c r="S297" s="10"/>
      <c r="T297" s="59">
        <f t="shared" si="81"/>
        <v>231</v>
      </c>
      <c r="U297" s="186">
        <f t="shared" si="68"/>
        <v>0</v>
      </c>
      <c r="V297" s="187">
        <f t="shared" si="69"/>
        <v>0</v>
      </c>
      <c r="W297" s="187">
        <f t="shared" si="70"/>
        <v>0</v>
      </c>
      <c r="X297" s="187">
        <f t="shared" si="71"/>
        <v>0</v>
      </c>
      <c r="Y297" s="187">
        <f t="shared" si="72"/>
        <v>0</v>
      </c>
      <c r="Z297" s="187">
        <f t="shared" si="73"/>
        <v>0</v>
      </c>
      <c r="AA297" s="187">
        <f t="shared" si="74"/>
        <v>0</v>
      </c>
      <c r="AB297" s="187">
        <f t="shared" si="75"/>
        <v>3</v>
      </c>
      <c r="AC297" s="187">
        <f t="shared" si="76"/>
        <v>0</v>
      </c>
      <c r="AD297" s="187">
        <f t="shared" si="77"/>
        <v>0</v>
      </c>
      <c r="AE297" s="187">
        <f t="shared" si="78"/>
        <v>0</v>
      </c>
      <c r="AF297" s="187">
        <f t="shared" si="79"/>
        <v>0</v>
      </c>
      <c r="AG297" s="191">
        <f t="shared" si="67"/>
        <v>0</v>
      </c>
    </row>
    <row r="298" spans="1:33" ht="26.25" thickBot="1">
      <c r="A298" s="14">
        <v>232</v>
      </c>
      <c r="B298" s="70" t="s">
        <v>286</v>
      </c>
      <c r="C298" s="15" t="s">
        <v>285</v>
      </c>
      <c r="D298" s="181"/>
      <c r="E298" s="159">
        <v>1</v>
      </c>
      <c r="F298" s="160"/>
      <c r="G298" s="160"/>
      <c r="H298" s="161"/>
      <c r="I298" s="13">
        <f t="shared" si="82"/>
        <v>3</v>
      </c>
      <c r="J298" s="50" t="s">
        <v>32</v>
      </c>
      <c r="K298" s="49" t="s">
        <v>387</v>
      </c>
      <c r="L298" s="49" t="s">
        <v>388</v>
      </c>
      <c r="M298" s="72"/>
      <c r="N298" s="50"/>
      <c r="O298" s="45"/>
      <c r="P298" s="45"/>
      <c r="Q298" s="45"/>
      <c r="R298" s="10"/>
      <c r="S298" s="10"/>
      <c r="T298" s="59">
        <f t="shared" si="81"/>
        <v>232</v>
      </c>
      <c r="U298" s="186">
        <f t="shared" si="68"/>
        <v>0</v>
      </c>
      <c r="V298" s="187">
        <f t="shared" si="69"/>
        <v>0</v>
      </c>
      <c r="W298" s="187">
        <f t="shared" si="70"/>
        <v>0</v>
      </c>
      <c r="X298" s="187">
        <f t="shared" si="71"/>
        <v>0</v>
      </c>
      <c r="Y298" s="187">
        <f t="shared" si="72"/>
        <v>0</v>
      </c>
      <c r="Z298" s="187">
        <f t="shared" si="73"/>
        <v>0</v>
      </c>
      <c r="AA298" s="187">
        <f t="shared" si="74"/>
        <v>0</v>
      </c>
      <c r="AB298" s="187">
        <f t="shared" si="75"/>
        <v>3</v>
      </c>
      <c r="AC298" s="187">
        <f t="shared" si="76"/>
        <v>0</v>
      </c>
      <c r="AD298" s="187">
        <f t="shared" si="77"/>
        <v>0</v>
      </c>
      <c r="AE298" s="187">
        <f t="shared" si="78"/>
        <v>0</v>
      </c>
      <c r="AF298" s="187">
        <f t="shared" si="79"/>
        <v>0</v>
      </c>
      <c r="AG298" s="191">
        <f t="shared" si="67"/>
        <v>0</v>
      </c>
    </row>
    <row r="299" spans="1:33" ht="26.25" thickBot="1">
      <c r="A299" s="14">
        <v>233</v>
      </c>
      <c r="B299" s="70" t="s">
        <v>929</v>
      </c>
      <c r="C299" s="15" t="s">
        <v>432</v>
      </c>
      <c r="D299" s="181"/>
      <c r="E299" s="159">
        <v>1</v>
      </c>
      <c r="F299" s="160"/>
      <c r="G299" s="160"/>
      <c r="H299" s="161"/>
      <c r="I299" s="13">
        <f t="shared" si="82"/>
        <v>3</v>
      </c>
      <c r="J299" s="50" t="s">
        <v>45</v>
      </c>
      <c r="K299" s="49" t="s">
        <v>399</v>
      </c>
      <c r="L299" s="72"/>
      <c r="M299" s="72"/>
      <c r="N299" s="50"/>
      <c r="O299" s="45"/>
      <c r="P299" s="45"/>
      <c r="Q299" s="45"/>
      <c r="R299" s="10"/>
      <c r="S299" s="10"/>
      <c r="T299" s="59">
        <f t="shared" si="81"/>
        <v>233</v>
      </c>
      <c r="U299" s="186">
        <f t="shared" si="68"/>
        <v>0</v>
      </c>
      <c r="V299" s="187">
        <f t="shared" si="69"/>
        <v>0</v>
      </c>
      <c r="W299" s="187">
        <f t="shared" si="70"/>
        <v>0</v>
      </c>
      <c r="X299" s="187">
        <f t="shared" si="71"/>
        <v>0</v>
      </c>
      <c r="Y299" s="187">
        <f t="shared" si="72"/>
        <v>0</v>
      </c>
      <c r="Z299" s="187">
        <f t="shared" si="73"/>
        <v>0</v>
      </c>
      <c r="AA299" s="187">
        <f t="shared" si="74"/>
        <v>0</v>
      </c>
      <c r="AB299" s="187">
        <f t="shared" si="75"/>
        <v>0</v>
      </c>
      <c r="AC299" s="187">
        <f t="shared" si="76"/>
        <v>3</v>
      </c>
      <c r="AD299" s="187">
        <f t="shared" si="77"/>
        <v>0</v>
      </c>
      <c r="AE299" s="187">
        <f t="shared" si="78"/>
        <v>0</v>
      </c>
      <c r="AF299" s="187">
        <f t="shared" si="79"/>
        <v>0</v>
      </c>
      <c r="AG299" s="191">
        <f t="shared" si="67"/>
        <v>0</v>
      </c>
    </row>
    <row r="300" spans="1:33" ht="26.25" thickBot="1">
      <c r="A300" s="14">
        <v>234</v>
      </c>
      <c r="B300" s="70" t="s">
        <v>930</v>
      </c>
      <c r="C300" s="15" t="s">
        <v>432</v>
      </c>
      <c r="D300" s="181"/>
      <c r="E300" s="159"/>
      <c r="F300" s="160">
        <v>1</v>
      </c>
      <c r="G300" s="160"/>
      <c r="H300" s="161"/>
      <c r="I300" s="13">
        <f t="shared" si="82"/>
        <v>2</v>
      </c>
      <c r="J300" s="50" t="s">
        <v>32</v>
      </c>
      <c r="K300" s="95" t="s">
        <v>60</v>
      </c>
      <c r="L300" s="49" t="s">
        <v>398</v>
      </c>
      <c r="M300" s="72"/>
      <c r="N300" s="50"/>
      <c r="O300" s="45"/>
      <c r="P300" s="45"/>
      <c r="Q300" s="45"/>
      <c r="R300" s="10"/>
      <c r="S300" s="10"/>
      <c r="T300" s="59">
        <f t="shared" si="81"/>
        <v>234</v>
      </c>
      <c r="U300" s="186">
        <f t="shared" si="68"/>
        <v>0</v>
      </c>
      <c r="V300" s="187">
        <f t="shared" si="69"/>
        <v>0</v>
      </c>
      <c r="W300" s="187">
        <f t="shared" si="70"/>
        <v>0</v>
      </c>
      <c r="X300" s="187">
        <f t="shared" si="71"/>
        <v>0</v>
      </c>
      <c r="Y300" s="187">
        <f t="shared" si="72"/>
        <v>0</v>
      </c>
      <c r="Z300" s="187">
        <f t="shared" si="73"/>
        <v>0</v>
      </c>
      <c r="AA300" s="187">
        <f t="shared" si="74"/>
        <v>0</v>
      </c>
      <c r="AB300" s="187">
        <f t="shared" si="75"/>
        <v>2</v>
      </c>
      <c r="AC300" s="187">
        <f t="shared" si="76"/>
        <v>0</v>
      </c>
      <c r="AD300" s="187">
        <f t="shared" si="77"/>
        <v>0</v>
      </c>
      <c r="AE300" s="187">
        <f t="shared" si="78"/>
        <v>0</v>
      </c>
      <c r="AF300" s="187">
        <f t="shared" si="79"/>
        <v>0</v>
      </c>
      <c r="AG300" s="191">
        <f t="shared" si="67"/>
        <v>0</v>
      </c>
    </row>
    <row r="301" spans="1:33" ht="39" thickBot="1">
      <c r="A301" s="14">
        <v>235</v>
      </c>
      <c r="B301" s="70" t="s">
        <v>931</v>
      </c>
      <c r="C301" s="15" t="s">
        <v>432</v>
      </c>
      <c r="D301" s="181"/>
      <c r="E301" s="159"/>
      <c r="F301" s="160">
        <v>1</v>
      </c>
      <c r="G301" s="160"/>
      <c r="H301" s="161"/>
      <c r="I301" s="13">
        <f t="shared" si="82"/>
        <v>2</v>
      </c>
      <c r="J301" s="50" t="s">
        <v>32</v>
      </c>
      <c r="K301" s="95" t="s">
        <v>67</v>
      </c>
      <c r="L301" s="72"/>
      <c r="M301" s="72"/>
      <c r="N301" s="50"/>
      <c r="O301" s="45"/>
      <c r="P301" s="45"/>
      <c r="Q301" s="45"/>
      <c r="R301" s="10"/>
      <c r="S301" s="10"/>
      <c r="T301" s="59">
        <f t="shared" si="81"/>
        <v>235</v>
      </c>
      <c r="U301" s="186">
        <f t="shared" si="68"/>
        <v>0</v>
      </c>
      <c r="V301" s="187">
        <f t="shared" si="69"/>
        <v>0</v>
      </c>
      <c r="W301" s="187">
        <f t="shared" si="70"/>
        <v>0</v>
      </c>
      <c r="X301" s="187">
        <f t="shared" si="71"/>
        <v>0</v>
      </c>
      <c r="Y301" s="187">
        <f t="shared" si="72"/>
        <v>0</v>
      </c>
      <c r="Z301" s="187">
        <f t="shared" si="73"/>
        <v>0</v>
      </c>
      <c r="AA301" s="187">
        <f t="shared" si="74"/>
        <v>0</v>
      </c>
      <c r="AB301" s="187">
        <f t="shared" si="75"/>
        <v>2</v>
      </c>
      <c r="AC301" s="187">
        <f t="shared" si="76"/>
        <v>0</v>
      </c>
      <c r="AD301" s="187">
        <f t="shared" si="77"/>
        <v>0</v>
      </c>
      <c r="AE301" s="187">
        <f t="shared" si="78"/>
        <v>0</v>
      </c>
      <c r="AF301" s="187">
        <f t="shared" si="79"/>
        <v>0</v>
      </c>
      <c r="AG301" s="191">
        <f t="shared" si="67"/>
        <v>0</v>
      </c>
    </row>
    <row r="302" spans="1:33" ht="13.5" thickBot="1">
      <c r="A302" s="17"/>
      <c r="B302" s="357" t="s">
        <v>144</v>
      </c>
      <c r="C302" s="358"/>
      <c r="D302" s="358"/>
      <c r="E302" s="358"/>
      <c r="F302" s="358"/>
      <c r="G302" s="358"/>
      <c r="H302" s="358"/>
      <c r="I302" s="358"/>
      <c r="J302" s="358"/>
      <c r="K302" s="358"/>
      <c r="L302" s="358"/>
      <c r="M302" s="358"/>
      <c r="N302" s="358"/>
      <c r="O302" s="358"/>
      <c r="P302" s="358"/>
      <c r="Q302" s="359"/>
      <c r="R302" s="10"/>
      <c r="S302" s="10"/>
      <c r="T302" s="59"/>
      <c r="U302" s="186">
        <f t="shared" si="68"/>
        <v>0</v>
      </c>
      <c r="V302" s="187">
        <f t="shared" si="69"/>
        <v>0</v>
      </c>
      <c r="W302" s="187">
        <f t="shared" si="70"/>
        <v>0</v>
      </c>
      <c r="X302" s="187">
        <f t="shared" si="71"/>
        <v>0</v>
      </c>
      <c r="Y302" s="187">
        <f t="shared" si="72"/>
        <v>0</v>
      </c>
      <c r="Z302" s="187">
        <f t="shared" si="73"/>
        <v>0</v>
      </c>
      <c r="AA302" s="187">
        <f t="shared" si="74"/>
        <v>0</v>
      </c>
      <c r="AB302" s="187">
        <f t="shared" si="75"/>
        <v>0</v>
      </c>
      <c r="AC302" s="187">
        <f t="shared" si="76"/>
        <v>0</v>
      </c>
      <c r="AD302" s="187">
        <f t="shared" si="77"/>
        <v>0</v>
      </c>
      <c r="AE302" s="187">
        <f t="shared" si="78"/>
        <v>0</v>
      </c>
      <c r="AF302" s="187">
        <f t="shared" si="79"/>
        <v>0</v>
      </c>
      <c r="AG302" s="191">
        <f t="shared" si="67"/>
        <v>0</v>
      </c>
    </row>
    <row r="303" spans="1:33" ht="39" thickBot="1">
      <c r="A303" s="14">
        <v>236</v>
      </c>
      <c r="B303" s="40" t="s">
        <v>287</v>
      </c>
      <c r="C303" s="15" t="s">
        <v>288</v>
      </c>
      <c r="D303" s="181"/>
      <c r="E303" s="159">
        <v>1</v>
      </c>
      <c r="F303" s="160"/>
      <c r="G303" s="160"/>
      <c r="H303" s="161"/>
      <c r="I303" s="13">
        <f aca="true" t="shared" si="83" ref="I303:I308">E303*3+F303*2+G303+H303*0</f>
        <v>3</v>
      </c>
      <c r="J303" s="50" t="s">
        <v>32</v>
      </c>
      <c r="K303" s="49" t="s">
        <v>396</v>
      </c>
      <c r="L303" s="72"/>
      <c r="M303" s="45"/>
      <c r="N303" s="45"/>
      <c r="O303" s="45"/>
      <c r="P303" s="45"/>
      <c r="Q303" s="45"/>
      <c r="R303" s="10"/>
      <c r="S303" s="10"/>
      <c r="T303" s="59">
        <f t="shared" si="81"/>
        <v>236</v>
      </c>
      <c r="U303" s="186">
        <f t="shared" si="68"/>
        <v>0</v>
      </c>
      <c r="V303" s="187">
        <f t="shared" si="69"/>
        <v>0</v>
      </c>
      <c r="W303" s="187">
        <f t="shared" si="70"/>
        <v>0</v>
      </c>
      <c r="X303" s="187">
        <f t="shared" si="71"/>
        <v>0</v>
      </c>
      <c r="Y303" s="187">
        <f t="shared" si="72"/>
        <v>0</v>
      </c>
      <c r="Z303" s="187">
        <f t="shared" si="73"/>
        <v>0</v>
      </c>
      <c r="AA303" s="187">
        <f t="shared" si="74"/>
        <v>0</v>
      </c>
      <c r="AB303" s="187">
        <f t="shared" si="75"/>
        <v>3</v>
      </c>
      <c r="AC303" s="187">
        <f t="shared" si="76"/>
        <v>0</v>
      </c>
      <c r="AD303" s="187">
        <f t="shared" si="77"/>
        <v>0</v>
      </c>
      <c r="AE303" s="187">
        <f t="shared" si="78"/>
        <v>0</v>
      </c>
      <c r="AF303" s="187">
        <f t="shared" si="79"/>
        <v>0</v>
      </c>
      <c r="AG303" s="191">
        <f t="shared" si="67"/>
        <v>0</v>
      </c>
    </row>
    <row r="304" spans="1:33" ht="26.25" thickBot="1">
      <c r="A304" s="14">
        <v>237</v>
      </c>
      <c r="B304" s="71" t="s">
        <v>519</v>
      </c>
      <c r="C304" s="15" t="s">
        <v>289</v>
      </c>
      <c r="D304" s="181"/>
      <c r="E304" s="159">
        <v>1</v>
      </c>
      <c r="F304" s="160"/>
      <c r="G304" s="160"/>
      <c r="H304" s="161"/>
      <c r="I304" s="13">
        <f t="shared" si="83"/>
        <v>3</v>
      </c>
      <c r="J304" s="50" t="s">
        <v>32</v>
      </c>
      <c r="K304" s="49" t="s">
        <v>396</v>
      </c>
      <c r="L304" s="72"/>
      <c r="M304" s="45"/>
      <c r="N304" s="45"/>
      <c r="O304" s="45"/>
      <c r="P304" s="45"/>
      <c r="Q304" s="45"/>
      <c r="R304" s="10"/>
      <c r="S304" s="10"/>
      <c r="T304" s="59">
        <f t="shared" si="81"/>
        <v>237</v>
      </c>
      <c r="U304" s="186">
        <f t="shared" si="68"/>
        <v>0</v>
      </c>
      <c r="V304" s="187">
        <f t="shared" si="69"/>
        <v>0</v>
      </c>
      <c r="W304" s="187">
        <f t="shared" si="70"/>
        <v>0</v>
      </c>
      <c r="X304" s="187">
        <f t="shared" si="71"/>
        <v>0</v>
      </c>
      <c r="Y304" s="187">
        <f t="shared" si="72"/>
        <v>0</v>
      </c>
      <c r="Z304" s="187">
        <f t="shared" si="73"/>
        <v>0</v>
      </c>
      <c r="AA304" s="187">
        <f t="shared" si="74"/>
        <v>0</v>
      </c>
      <c r="AB304" s="187">
        <f t="shared" si="75"/>
        <v>3</v>
      </c>
      <c r="AC304" s="187">
        <f t="shared" si="76"/>
        <v>0</v>
      </c>
      <c r="AD304" s="187">
        <f t="shared" si="77"/>
        <v>0</v>
      </c>
      <c r="AE304" s="187">
        <f t="shared" si="78"/>
        <v>0</v>
      </c>
      <c r="AF304" s="187">
        <f t="shared" si="79"/>
        <v>0</v>
      </c>
      <c r="AG304" s="191">
        <f t="shared" si="67"/>
        <v>0</v>
      </c>
    </row>
    <row r="305" spans="1:33" ht="26.25" thickBot="1">
      <c r="A305" s="14">
        <v>238</v>
      </c>
      <c r="B305" s="70" t="s">
        <v>932</v>
      </c>
      <c r="C305" s="15" t="s">
        <v>290</v>
      </c>
      <c r="D305" s="181"/>
      <c r="E305" s="159">
        <v>1</v>
      </c>
      <c r="F305" s="160"/>
      <c r="G305" s="160"/>
      <c r="H305" s="161"/>
      <c r="I305" s="13">
        <f t="shared" si="83"/>
        <v>3</v>
      </c>
      <c r="J305" s="50" t="s">
        <v>32</v>
      </c>
      <c r="K305" s="49" t="s">
        <v>396</v>
      </c>
      <c r="L305" s="72"/>
      <c r="M305" s="45"/>
      <c r="N305" s="45"/>
      <c r="O305" s="45"/>
      <c r="P305" s="45"/>
      <c r="Q305" s="45"/>
      <c r="R305" s="10"/>
      <c r="S305" s="10"/>
      <c r="T305" s="59">
        <f t="shared" si="81"/>
        <v>238</v>
      </c>
      <c r="U305" s="186">
        <f t="shared" si="68"/>
        <v>0</v>
      </c>
      <c r="V305" s="187">
        <f t="shared" si="69"/>
        <v>0</v>
      </c>
      <c r="W305" s="187">
        <f t="shared" si="70"/>
        <v>0</v>
      </c>
      <c r="X305" s="187">
        <f t="shared" si="71"/>
        <v>0</v>
      </c>
      <c r="Y305" s="187">
        <f t="shared" si="72"/>
        <v>0</v>
      </c>
      <c r="Z305" s="187">
        <f t="shared" si="73"/>
        <v>0</v>
      </c>
      <c r="AA305" s="187">
        <f t="shared" si="74"/>
        <v>0</v>
      </c>
      <c r="AB305" s="187">
        <f t="shared" si="75"/>
        <v>3</v>
      </c>
      <c r="AC305" s="187">
        <f t="shared" si="76"/>
        <v>0</v>
      </c>
      <c r="AD305" s="187">
        <f t="shared" si="77"/>
        <v>0</v>
      </c>
      <c r="AE305" s="187">
        <f t="shared" si="78"/>
        <v>0</v>
      </c>
      <c r="AF305" s="187">
        <f t="shared" si="79"/>
        <v>0</v>
      </c>
      <c r="AG305" s="191">
        <f t="shared" si="67"/>
        <v>0</v>
      </c>
    </row>
    <row r="306" spans="1:33" ht="26.25" thickBot="1">
      <c r="A306" s="14">
        <v>239</v>
      </c>
      <c r="B306" s="40" t="s">
        <v>291</v>
      </c>
      <c r="C306" s="15" t="s">
        <v>432</v>
      </c>
      <c r="D306" s="181"/>
      <c r="E306" s="159"/>
      <c r="F306" s="160">
        <v>1</v>
      </c>
      <c r="G306" s="160"/>
      <c r="H306" s="161"/>
      <c r="I306" s="13">
        <f t="shared" si="83"/>
        <v>2</v>
      </c>
      <c r="J306" s="50" t="s">
        <v>32</v>
      </c>
      <c r="K306" s="95" t="s">
        <v>60</v>
      </c>
      <c r="L306" s="72"/>
      <c r="M306" s="45"/>
      <c r="N306" s="45"/>
      <c r="O306" s="45"/>
      <c r="P306" s="45"/>
      <c r="Q306" s="45"/>
      <c r="R306" s="10"/>
      <c r="S306" s="10"/>
      <c r="T306" s="59">
        <f t="shared" si="81"/>
        <v>239</v>
      </c>
      <c r="U306" s="186">
        <f t="shared" si="68"/>
        <v>0</v>
      </c>
      <c r="V306" s="187">
        <f t="shared" si="69"/>
        <v>0</v>
      </c>
      <c r="W306" s="187">
        <f t="shared" si="70"/>
        <v>0</v>
      </c>
      <c r="X306" s="187">
        <f t="shared" si="71"/>
        <v>0</v>
      </c>
      <c r="Y306" s="187">
        <f t="shared" si="72"/>
        <v>0</v>
      </c>
      <c r="Z306" s="187">
        <f t="shared" si="73"/>
        <v>0</v>
      </c>
      <c r="AA306" s="187">
        <f t="shared" si="74"/>
        <v>0</v>
      </c>
      <c r="AB306" s="187">
        <f t="shared" si="75"/>
        <v>2</v>
      </c>
      <c r="AC306" s="187">
        <f t="shared" si="76"/>
        <v>0</v>
      </c>
      <c r="AD306" s="187">
        <f t="shared" si="77"/>
        <v>0</v>
      </c>
      <c r="AE306" s="187">
        <f t="shared" si="78"/>
        <v>0</v>
      </c>
      <c r="AF306" s="187">
        <f t="shared" si="79"/>
        <v>0</v>
      </c>
      <c r="AG306" s="191">
        <f t="shared" si="67"/>
        <v>0</v>
      </c>
    </row>
    <row r="307" spans="1:33" ht="26.25" thickBot="1">
      <c r="A307" s="14">
        <v>240</v>
      </c>
      <c r="B307" s="70" t="s">
        <v>69</v>
      </c>
      <c r="C307" s="15" t="s">
        <v>432</v>
      </c>
      <c r="D307" s="181"/>
      <c r="E307" s="159">
        <v>1</v>
      </c>
      <c r="F307" s="160"/>
      <c r="G307" s="160"/>
      <c r="H307" s="161"/>
      <c r="I307" s="13">
        <f t="shared" si="83"/>
        <v>3</v>
      </c>
      <c r="J307" s="50" t="s">
        <v>32</v>
      </c>
      <c r="K307" s="95" t="s">
        <v>60</v>
      </c>
      <c r="L307" s="72"/>
      <c r="M307" s="45"/>
      <c r="N307" s="45"/>
      <c r="O307" s="45"/>
      <c r="P307" s="45"/>
      <c r="Q307" s="45"/>
      <c r="R307" s="10"/>
      <c r="S307" s="10"/>
      <c r="T307" s="59">
        <f t="shared" si="81"/>
        <v>240</v>
      </c>
      <c r="U307" s="186">
        <f t="shared" si="68"/>
        <v>0</v>
      </c>
      <c r="V307" s="187">
        <f t="shared" si="69"/>
        <v>0</v>
      </c>
      <c r="W307" s="187">
        <f t="shared" si="70"/>
        <v>0</v>
      </c>
      <c r="X307" s="187">
        <f t="shared" si="71"/>
        <v>0</v>
      </c>
      <c r="Y307" s="187">
        <f t="shared" si="72"/>
        <v>0</v>
      </c>
      <c r="Z307" s="187">
        <f t="shared" si="73"/>
        <v>0</v>
      </c>
      <c r="AA307" s="187">
        <f t="shared" si="74"/>
        <v>0</v>
      </c>
      <c r="AB307" s="187">
        <f t="shared" si="75"/>
        <v>3</v>
      </c>
      <c r="AC307" s="187">
        <f t="shared" si="76"/>
        <v>0</v>
      </c>
      <c r="AD307" s="187">
        <f t="shared" si="77"/>
        <v>0</v>
      </c>
      <c r="AE307" s="187">
        <f t="shared" si="78"/>
        <v>0</v>
      </c>
      <c r="AF307" s="187">
        <f t="shared" si="79"/>
        <v>0</v>
      </c>
      <c r="AG307" s="191">
        <f t="shared" si="67"/>
        <v>0</v>
      </c>
    </row>
    <row r="308" spans="1:33" ht="39" thickBot="1">
      <c r="A308" s="14">
        <v>241</v>
      </c>
      <c r="B308" s="70" t="s">
        <v>933</v>
      </c>
      <c r="C308" s="15" t="s">
        <v>290</v>
      </c>
      <c r="D308" s="181"/>
      <c r="E308" s="159">
        <v>1</v>
      </c>
      <c r="F308" s="160"/>
      <c r="G308" s="160"/>
      <c r="H308" s="161"/>
      <c r="I308" s="13">
        <f t="shared" si="83"/>
        <v>3</v>
      </c>
      <c r="J308" s="50" t="s">
        <v>32</v>
      </c>
      <c r="K308" s="49" t="s">
        <v>397</v>
      </c>
      <c r="L308" s="97" t="s">
        <v>395</v>
      </c>
      <c r="M308" s="45"/>
      <c r="N308" s="45"/>
      <c r="O308" s="45"/>
      <c r="P308" s="45"/>
      <c r="Q308" s="45"/>
      <c r="R308" s="10"/>
      <c r="S308" s="10"/>
      <c r="T308" s="59">
        <f t="shared" si="81"/>
        <v>241</v>
      </c>
      <c r="U308" s="186">
        <f t="shared" si="68"/>
        <v>0</v>
      </c>
      <c r="V308" s="187">
        <f t="shared" si="69"/>
        <v>0</v>
      </c>
      <c r="W308" s="187">
        <f t="shared" si="70"/>
        <v>0</v>
      </c>
      <c r="X308" s="187">
        <f t="shared" si="71"/>
        <v>0</v>
      </c>
      <c r="Y308" s="187">
        <f t="shared" si="72"/>
        <v>0</v>
      </c>
      <c r="Z308" s="187">
        <f t="shared" si="73"/>
        <v>0</v>
      </c>
      <c r="AA308" s="187">
        <f t="shared" si="74"/>
        <v>0</v>
      </c>
      <c r="AB308" s="187">
        <f t="shared" si="75"/>
        <v>3</v>
      </c>
      <c r="AC308" s="187">
        <f t="shared" si="76"/>
        <v>0</v>
      </c>
      <c r="AD308" s="187">
        <f t="shared" si="77"/>
        <v>0</v>
      </c>
      <c r="AE308" s="187">
        <f t="shared" si="78"/>
        <v>0</v>
      </c>
      <c r="AF308" s="187">
        <f t="shared" si="79"/>
        <v>0</v>
      </c>
      <c r="AG308" s="191">
        <f t="shared" si="67"/>
        <v>0</v>
      </c>
    </row>
    <row r="309" spans="1:33" ht="13.5" thickBot="1">
      <c r="A309" s="363" t="s">
        <v>163</v>
      </c>
      <c r="B309" s="364"/>
      <c r="C309" s="364"/>
      <c r="D309" s="364"/>
      <c r="E309" s="364"/>
      <c r="F309" s="364"/>
      <c r="G309" s="364"/>
      <c r="H309" s="364"/>
      <c r="I309" s="364"/>
      <c r="J309" s="364"/>
      <c r="K309" s="364"/>
      <c r="L309" s="364"/>
      <c r="M309" s="364"/>
      <c r="N309" s="364"/>
      <c r="O309" s="364"/>
      <c r="P309" s="364"/>
      <c r="Q309" s="365"/>
      <c r="R309" s="10"/>
      <c r="S309" s="10"/>
      <c r="T309" s="59"/>
      <c r="U309" s="186">
        <f t="shared" si="68"/>
        <v>0</v>
      </c>
      <c r="V309" s="187">
        <f t="shared" si="69"/>
        <v>0</v>
      </c>
      <c r="W309" s="187">
        <f t="shared" si="70"/>
        <v>0</v>
      </c>
      <c r="X309" s="187">
        <f t="shared" si="71"/>
        <v>0</v>
      </c>
      <c r="Y309" s="187">
        <f t="shared" si="72"/>
        <v>0</v>
      </c>
      <c r="Z309" s="187">
        <f t="shared" si="73"/>
        <v>0</v>
      </c>
      <c r="AA309" s="187">
        <f t="shared" si="74"/>
        <v>0</v>
      </c>
      <c r="AB309" s="187">
        <f t="shared" si="75"/>
        <v>0</v>
      </c>
      <c r="AC309" s="187">
        <f t="shared" si="76"/>
        <v>0</v>
      </c>
      <c r="AD309" s="187">
        <f t="shared" si="77"/>
        <v>0</v>
      </c>
      <c r="AE309" s="187">
        <f t="shared" si="78"/>
        <v>0</v>
      </c>
      <c r="AF309" s="187">
        <f t="shared" si="79"/>
        <v>0</v>
      </c>
      <c r="AG309" s="191">
        <f t="shared" si="67"/>
        <v>0</v>
      </c>
    </row>
    <row r="310" spans="1:33" ht="26.25" thickBot="1">
      <c r="A310" s="32">
        <v>242</v>
      </c>
      <c r="B310" s="40" t="s">
        <v>292</v>
      </c>
      <c r="C310" s="15" t="s">
        <v>432</v>
      </c>
      <c r="D310" s="181"/>
      <c r="E310" s="159">
        <v>1</v>
      </c>
      <c r="F310" s="160"/>
      <c r="G310" s="160"/>
      <c r="H310" s="161"/>
      <c r="I310" s="13">
        <f aca="true" t="shared" si="84" ref="I310:I335">E310*3+F310*2+G310+H310*0</f>
        <v>3</v>
      </c>
      <c r="J310" s="50" t="s">
        <v>74</v>
      </c>
      <c r="K310" s="49" t="s">
        <v>403</v>
      </c>
      <c r="L310" s="72"/>
      <c r="M310" s="72"/>
      <c r="N310" s="50"/>
      <c r="O310" s="45"/>
      <c r="P310" s="45"/>
      <c r="Q310" s="45"/>
      <c r="R310" s="10"/>
      <c r="S310" s="10"/>
      <c r="T310" s="59">
        <f t="shared" si="81"/>
        <v>242</v>
      </c>
      <c r="U310" s="186">
        <f t="shared" si="68"/>
        <v>0</v>
      </c>
      <c r="V310" s="187">
        <f t="shared" si="69"/>
        <v>0</v>
      </c>
      <c r="W310" s="187">
        <f t="shared" si="70"/>
        <v>0</v>
      </c>
      <c r="X310" s="187">
        <f t="shared" si="71"/>
        <v>0</v>
      </c>
      <c r="Y310" s="187">
        <f t="shared" si="72"/>
        <v>0</v>
      </c>
      <c r="Z310" s="187">
        <f t="shared" si="73"/>
        <v>0</v>
      </c>
      <c r="AA310" s="187">
        <f t="shared" si="74"/>
        <v>0</v>
      </c>
      <c r="AB310" s="187">
        <f t="shared" si="75"/>
        <v>0</v>
      </c>
      <c r="AC310" s="187">
        <f t="shared" si="76"/>
        <v>0</v>
      </c>
      <c r="AD310" s="187">
        <f t="shared" si="77"/>
        <v>0</v>
      </c>
      <c r="AE310" s="187">
        <f t="shared" si="78"/>
        <v>0</v>
      </c>
      <c r="AF310" s="187">
        <f t="shared" si="79"/>
        <v>3</v>
      </c>
      <c r="AG310" s="191">
        <f t="shared" si="67"/>
        <v>0</v>
      </c>
    </row>
    <row r="311" spans="1:33" ht="13.5" thickBot="1">
      <c r="A311" s="33">
        <v>243</v>
      </c>
      <c r="B311" s="70" t="s">
        <v>76</v>
      </c>
      <c r="C311" s="15" t="s">
        <v>186</v>
      </c>
      <c r="D311" s="181"/>
      <c r="E311" s="159">
        <v>1</v>
      </c>
      <c r="F311" s="160"/>
      <c r="G311" s="160"/>
      <c r="H311" s="161"/>
      <c r="I311" s="13">
        <f t="shared" si="84"/>
        <v>3</v>
      </c>
      <c r="J311" s="50" t="s">
        <v>74</v>
      </c>
      <c r="K311" s="49" t="s">
        <v>73</v>
      </c>
      <c r="L311" s="72"/>
      <c r="M311" s="72"/>
      <c r="N311" s="50"/>
      <c r="O311" s="45"/>
      <c r="P311" s="45"/>
      <c r="Q311" s="45"/>
      <c r="R311" s="10"/>
      <c r="S311" s="10"/>
      <c r="T311" s="59">
        <f t="shared" si="81"/>
        <v>243</v>
      </c>
      <c r="U311" s="186">
        <f t="shared" si="68"/>
        <v>0</v>
      </c>
      <c r="V311" s="187">
        <f t="shared" si="69"/>
        <v>0</v>
      </c>
      <c r="W311" s="187">
        <f t="shared" si="70"/>
        <v>0</v>
      </c>
      <c r="X311" s="187">
        <f t="shared" si="71"/>
        <v>0</v>
      </c>
      <c r="Y311" s="187">
        <f t="shared" si="72"/>
        <v>0</v>
      </c>
      <c r="Z311" s="187">
        <f t="shared" si="73"/>
        <v>0</v>
      </c>
      <c r="AA311" s="187">
        <f t="shared" si="74"/>
        <v>0</v>
      </c>
      <c r="AB311" s="187">
        <f t="shared" si="75"/>
        <v>0</v>
      </c>
      <c r="AC311" s="187">
        <f t="shared" si="76"/>
        <v>0</v>
      </c>
      <c r="AD311" s="187">
        <f t="shared" si="77"/>
        <v>0</v>
      </c>
      <c r="AE311" s="187">
        <f t="shared" si="78"/>
        <v>0</v>
      </c>
      <c r="AF311" s="187">
        <f t="shared" si="79"/>
        <v>3</v>
      </c>
      <c r="AG311" s="191">
        <f t="shared" si="67"/>
        <v>0</v>
      </c>
    </row>
    <row r="312" spans="1:33" ht="26.25" thickBot="1">
      <c r="A312" s="32">
        <v>244</v>
      </c>
      <c r="B312" s="70" t="s">
        <v>934</v>
      </c>
      <c r="C312" s="15" t="s">
        <v>432</v>
      </c>
      <c r="D312" s="181"/>
      <c r="E312" s="159">
        <v>1</v>
      </c>
      <c r="F312" s="160"/>
      <c r="G312" s="160"/>
      <c r="H312" s="161"/>
      <c r="I312" s="13">
        <f t="shared" si="84"/>
        <v>3</v>
      </c>
      <c r="J312" s="50" t="s">
        <v>74</v>
      </c>
      <c r="K312" s="49" t="s">
        <v>403</v>
      </c>
      <c r="L312" s="49" t="s">
        <v>73</v>
      </c>
      <c r="M312" s="72"/>
      <c r="N312" s="50"/>
      <c r="O312" s="48"/>
      <c r="P312" s="48"/>
      <c r="Q312" s="48"/>
      <c r="R312" s="10"/>
      <c r="S312" s="10"/>
      <c r="T312" s="59">
        <f t="shared" si="81"/>
        <v>244</v>
      </c>
      <c r="U312" s="186">
        <f t="shared" si="68"/>
        <v>0</v>
      </c>
      <c r="V312" s="187">
        <f t="shared" si="69"/>
        <v>0</v>
      </c>
      <c r="W312" s="187">
        <f t="shared" si="70"/>
        <v>0</v>
      </c>
      <c r="X312" s="187">
        <f t="shared" si="71"/>
        <v>0</v>
      </c>
      <c r="Y312" s="187">
        <f t="shared" si="72"/>
        <v>0</v>
      </c>
      <c r="Z312" s="187">
        <f t="shared" si="73"/>
        <v>0</v>
      </c>
      <c r="AA312" s="187">
        <f t="shared" si="74"/>
        <v>0</v>
      </c>
      <c r="AB312" s="187">
        <f t="shared" si="75"/>
        <v>0</v>
      </c>
      <c r="AC312" s="187">
        <f t="shared" si="76"/>
        <v>0</v>
      </c>
      <c r="AD312" s="187">
        <f t="shared" si="77"/>
        <v>0</v>
      </c>
      <c r="AE312" s="187">
        <f t="shared" si="78"/>
        <v>0</v>
      </c>
      <c r="AF312" s="187">
        <f t="shared" si="79"/>
        <v>3</v>
      </c>
      <c r="AG312" s="191">
        <f aca="true" t="shared" si="85" ref="AG312:AG332">IF(D312=1,J312,0)</f>
        <v>0</v>
      </c>
    </row>
    <row r="313" spans="1:33" ht="26.25" thickBot="1">
      <c r="A313" s="32">
        <v>245</v>
      </c>
      <c r="B313" s="70" t="s">
        <v>935</v>
      </c>
      <c r="C313" s="15" t="s">
        <v>432</v>
      </c>
      <c r="D313" s="181"/>
      <c r="E313" s="159">
        <v>1</v>
      </c>
      <c r="F313" s="160"/>
      <c r="G313" s="160"/>
      <c r="H313" s="161"/>
      <c r="I313" s="13">
        <f t="shared" si="84"/>
        <v>3</v>
      </c>
      <c r="J313" s="50" t="s">
        <v>74</v>
      </c>
      <c r="K313" s="49" t="s">
        <v>70</v>
      </c>
      <c r="L313" s="72"/>
      <c r="M313" s="72"/>
      <c r="N313" s="50"/>
      <c r="O313" s="45"/>
      <c r="P313" s="45"/>
      <c r="Q313" s="45"/>
      <c r="R313" s="10"/>
      <c r="S313" s="10"/>
      <c r="T313" s="59">
        <f t="shared" si="81"/>
        <v>245</v>
      </c>
      <c r="U313" s="186">
        <f aca="true" t="shared" si="86" ref="U313:U335">IF(J313=$U$7,I313,0)</f>
        <v>0</v>
      </c>
      <c r="V313" s="187">
        <f aca="true" t="shared" si="87" ref="V313:V335">IF(J313=$V$7,I313,0)</f>
        <v>0</v>
      </c>
      <c r="W313" s="187">
        <f aca="true" t="shared" si="88" ref="W313:W335">IF(J313=$W$7,I313,0)</f>
        <v>0</v>
      </c>
      <c r="X313" s="187">
        <f aca="true" t="shared" si="89" ref="X313:X335">IF(J313=$X$7,I313,0)</f>
        <v>0</v>
      </c>
      <c r="Y313" s="187">
        <f aca="true" t="shared" si="90" ref="Y313:Y335">IF(J313=$Y$7,I313,0)</f>
        <v>0</v>
      </c>
      <c r="Z313" s="187">
        <f aca="true" t="shared" si="91" ref="Z313:Z335">IF(J313=$Z$7,I313,0)</f>
        <v>0</v>
      </c>
      <c r="AA313" s="187">
        <f aca="true" t="shared" si="92" ref="AA313:AA335">IF(J313=$AA$7,I313,0)</f>
        <v>0</v>
      </c>
      <c r="AB313" s="187">
        <f aca="true" t="shared" si="93" ref="AB313:AB335">IF(J313=$AB$7,I313,0)</f>
        <v>0</v>
      </c>
      <c r="AC313" s="187">
        <f aca="true" t="shared" si="94" ref="AC313:AC335">IF(J313=$AC$7,I313,0)</f>
        <v>0</v>
      </c>
      <c r="AD313" s="187">
        <f aca="true" t="shared" si="95" ref="AD313:AD335">IF(J313=$AD$7,I313,0)</f>
        <v>0</v>
      </c>
      <c r="AE313" s="187">
        <f aca="true" t="shared" si="96" ref="AE313:AE335">IF(J313=$AE$7,I313,0)</f>
        <v>0</v>
      </c>
      <c r="AF313" s="187">
        <f aca="true" t="shared" si="97" ref="AF313:AF335">IF(J313=$AF$7,I313,0)</f>
        <v>3</v>
      </c>
      <c r="AG313" s="191">
        <f t="shared" si="85"/>
        <v>0</v>
      </c>
    </row>
    <row r="314" spans="1:33" ht="39" thickBot="1">
      <c r="A314" s="119">
        <v>246</v>
      </c>
      <c r="B314" s="70" t="s">
        <v>746</v>
      </c>
      <c r="C314" s="15" t="s">
        <v>186</v>
      </c>
      <c r="D314" s="181"/>
      <c r="E314" s="159">
        <v>1</v>
      </c>
      <c r="F314" s="160"/>
      <c r="G314" s="160"/>
      <c r="H314" s="161"/>
      <c r="I314" s="13">
        <f t="shared" si="84"/>
        <v>3</v>
      </c>
      <c r="J314" s="50" t="s">
        <v>74</v>
      </c>
      <c r="K314" s="49" t="s">
        <v>72</v>
      </c>
      <c r="L314" s="72"/>
      <c r="M314" s="72"/>
      <c r="N314" s="50"/>
      <c r="O314" s="45"/>
      <c r="P314" s="45"/>
      <c r="Q314" s="45"/>
      <c r="R314" s="10"/>
      <c r="S314" s="10"/>
      <c r="T314" s="59">
        <f t="shared" si="81"/>
        <v>246</v>
      </c>
      <c r="U314" s="186">
        <f t="shared" si="86"/>
        <v>0</v>
      </c>
      <c r="V314" s="187">
        <f t="shared" si="87"/>
        <v>0</v>
      </c>
      <c r="W314" s="187">
        <f t="shared" si="88"/>
        <v>0</v>
      </c>
      <c r="X314" s="187">
        <f t="shared" si="89"/>
        <v>0</v>
      </c>
      <c r="Y314" s="187">
        <f t="shared" si="90"/>
        <v>0</v>
      </c>
      <c r="Z314" s="187">
        <f t="shared" si="91"/>
        <v>0</v>
      </c>
      <c r="AA314" s="187">
        <f t="shared" si="92"/>
        <v>0</v>
      </c>
      <c r="AB314" s="187">
        <f t="shared" si="93"/>
        <v>0</v>
      </c>
      <c r="AC314" s="187">
        <f t="shared" si="94"/>
        <v>0</v>
      </c>
      <c r="AD314" s="187">
        <f t="shared" si="95"/>
        <v>0</v>
      </c>
      <c r="AE314" s="187">
        <f t="shared" si="96"/>
        <v>0</v>
      </c>
      <c r="AF314" s="187">
        <f t="shared" si="97"/>
        <v>3</v>
      </c>
      <c r="AG314" s="191">
        <f t="shared" si="85"/>
        <v>0</v>
      </c>
    </row>
    <row r="315" spans="1:33" ht="26.25" thickBot="1">
      <c r="A315" s="32">
        <v>247</v>
      </c>
      <c r="B315" s="70" t="s">
        <v>293</v>
      </c>
      <c r="C315" s="15" t="s">
        <v>186</v>
      </c>
      <c r="D315" s="181"/>
      <c r="E315" s="159">
        <v>1</v>
      </c>
      <c r="F315" s="160"/>
      <c r="G315" s="160"/>
      <c r="H315" s="161"/>
      <c r="I315" s="13">
        <f t="shared" si="84"/>
        <v>3</v>
      </c>
      <c r="J315" s="50" t="s">
        <v>74</v>
      </c>
      <c r="K315" s="49" t="s">
        <v>407</v>
      </c>
      <c r="L315" s="72"/>
      <c r="M315" s="72"/>
      <c r="N315" s="50"/>
      <c r="O315" s="45"/>
      <c r="P315" s="45"/>
      <c r="Q315" s="45"/>
      <c r="R315" s="10"/>
      <c r="S315" s="10"/>
      <c r="T315" s="59">
        <f t="shared" si="81"/>
        <v>247</v>
      </c>
      <c r="U315" s="186">
        <f t="shared" si="86"/>
        <v>0</v>
      </c>
      <c r="V315" s="187">
        <f t="shared" si="87"/>
        <v>0</v>
      </c>
      <c r="W315" s="187">
        <f t="shared" si="88"/>
        <v>0</v>
      </c>
      <c r="X315" s="187">
        <f t="shared" si="89"/>
        <v>0</v>
      </c>
      <c r="Y315" s="187">
        <f t="shared" si="90"/>
        <v>0</v>
      </c>
      <c r="Z315" s="187">
        <f t="shared" si="91"/>
        <v>0</v>
      </c>
      <c r="AA315" s="187">
        <f t="shared" si="92"/>
        <v>0</v>
      </c>
      <c r="AB315" s="187">
        <f t="shared" si="93"/>
        <v>0</v>
      </c>
      <c r="AC315" s="187">
        <f t="shared" si="94"/>
        <v>0</v>
      </c>
      <c r="AD315" s="187">
        <f t="shared" si="95"/>
        <v>0</v>
      </c>
      <c r="AE315" s="187">
        <f t="shared" si="96"/>
        <v>0</v>
      </c>
      <c r="AF315" s="187">
        <f t="shared" si="97"/>
        <v>3</v>
      </c>
      <c r="AG315" s="191">
        <f t="shared" si="85"/>
        <v>0</v>
      </c>
    </row>
    <row r="316" spans="1:33" ht="26.25" thickBot="1">
      <c r="A316" s="32">
        <v>248</v>
      </c>
      <c r="B316" s="70" t="s">
        <v>294</v>
      </c>
      <c r="C316" s="15" t="s">
        <v>432</v>
      </c>
      <c r="D316" s="181"/>
      <c r="E316" s="159">
        <v>1</v>
      </c>
      <c r="F316" s="160"/>
      <c r="G316" s="160"/>
      <c r="H316" s="161"/>
      <c r="I316" s="13">
        <f t="shared" si="84"/>
        <v>3</v>
      </c>
      <c r="J316" s="50" t="s">
        <v>74</v>
      </c>
      <c r="K316" s="49" t="s">
        <v>404</v>
      </c>
      <c r="L316" s="72"/>
      <c r="M316" s="72"/>
      <c r="N316" s="50"/>
      <c r="O316" s="45"/>
      <c r="P316" s="45"/>
      <c r="Q316" s="45"/>
      <c r="R316" s="10"/>
      <c r="S316" s="10"/>
      <c r="T316" s="59">
        <f t="shared" si="81"/>
        <v>248</v>
      </c>
      <c r="U316" s="186">
        <f t="shared" si="86"/>
        <v>0</v>
      </c>
      <c r="V316" s="187">
        <f t="shared" si="87"/>
        <v>0</v>
      </c>
      <c r="W316" s="187">
        <f t="shared" si="88"/>
        <v>0</v>
      </c>
      <c r="X316" s="187">
        <f t="shared" si="89"/>
        <v>0</v>
      </c>
      <c r="Y316" s="187">
        <f t="shared" si="90"/>
        <v>0</v>
      </c>
      <c r="Z316" s="187">
        <f t="shared" si="91"/>
        <v>0</v>
      </c>
      <c r="AA316" s="187">
        <f t="shared" si="92"/>
        <v>0</v>
      </c>
      <c r="AB316" s="187">
        <f t="shared" si="93"/>
        <v>0</v>
      </c>
      <c r="AC316" s="187">
        <f t="shared" si="94"/>
        <v>0</v>
      </c>
      <c r="AD316" s="187">
        <f t="shared" si="95"/>
        <v>0</v>
      </c>
      <c r="AE316" s="187">
        <f t="shared" si="96"/>
        <v>0</v>
      </c>
      <c r="AF316" s="187">
        <f t="shared" si="97"/>
        <v>3</v>
      </c>
      <c r="AG316" s="191">
        <f t="shared" si="85"/>
        <v>0</v>
      </c>
    </row>
    <row r="317" spans="1:33" ht="13.5" thickBot="1">
      <c r="A317" s="33">
        <v>249</v>
      </c>
      <c r="B317" s="70" t="s">
        <v>295</v>
      </c>
      <c r="C317" s="15" t="s">
        <v>296</v>
      </c>
      <c r="D317" s="181"/>
      <c r="E317" s="159"/>
      <c r="F317" s="160">
        <v>1</v>
      </c>
      <c r="G317" s="160"/>
      <c r="H317" s="161"/>
      <c r="I317" s="13">
        <f t="shared" si="84"/>
        <v>2</v>
      </c>
      <c r="J317" s="50" t="s">
        <v>45</v>
      </c>
      <c r="K317" s="49" t="s">
        <v>403</v>
      </c>
      <c r="L317" s="72"/>
      <c r="M317" s="72"/>
      <c r="N317" s="50"/>
      <c r="O317" s="45"/>
      <c r="P317" s="45"/>
      <c r="Q317" s="45"/>
      <c r="R317" s="10"/>
      <c r="S317" s="10"/>
      <c r="T317" s="59">
        <f t="shared" si="81"/>
        <v>249</v>
      </c>
      <c r="U317" s="186">
        <f t="shared" si="86"/>
        <v>0</v>
      </c>
      <c r="V317" s="187">
        <f t="shared" si="87"/>
        <v>0</v>
      </c>
      <c r="W317" s="187">
        <f t="shared" si="88"/>
        <v>0</v>
      </c>
      <c r="X317" s="187">
        <f t="shared" si="89"/>
        <v>0</v>
      </c>
      <c r="Y317" s="187">
        <f t="shared" si="90"/>
        <v>0</v>
      </c>
      <c r="Z317" s="187">
        <f t="shared" si="91"/>
        <v>0</v>
      </c>
      <c r="AA317" s="187">
        <f t="shared" si="92"/>
        <v>0</v>
      </c>
      <c r="AB317" s="187">
        <f t="shared" si="93"/>
        <v>0</v>
      </c>
      <c r="AC317" s="187">
        <f t="shared" si="94"/>
        <v>2</v>
      </c>
      <c r="AD317" s="187">
        <f t="shared" si="95"/>
        <v>0</v>
      </c>
      <c r="AE317" s="187">
        <f t="shared" si="96"/>
        <v>0</v>
      </c>
      <c r="AF317" s="187">
        <f t="shared" si="97"/>
        <v>0</v>
      </c>
      <c r="AG317" s="191">
        <f t="shared" si="85"/>
        <v>0</v>
      </c>
    </row>
    <row r="318" spans="1:33" ht="26.25" thickBot="1">
      <c r="A318" s="32">
        <v>250</v>
      </c>
      <c r="B318" s="70" t="s">
        <v>936</v>
      </c>
      <c r="C318" s="15" t="s">
        <v>296</v>
      </c>
      <c r="D318" s="181"/>
      <c r="E318" s="159"/>
      <c r="F318" s="160"/>
      <c r="G318" s="160"/>
      <c r="H318" s="161">
        <v>1</v>
      </c>
      <c r="I318" s="13">
        <f t="shared" si="84"/>
        <v>0</v>
      </c>
      <c r="J318" s="50" t="s">
        <v>74</v>
      </c>
      <c r="K318" s="49" t="s">
        <v>75</v>
      </c>
      <c r="L318" s="49"/>
      <c r="M318" s="72"/>
      <c r="N318" s="50"/>
      <c r="O318" s="45"/>
      <c r="P318" s="45"/>
      <c r="Q318" s="45"/>
      <c r="R318" s="10"/>
      <c r="S318" s="10"/>
      <c r="T318" s="59">
        <f t="shared" si="81"/>
        <v>250</v>
      </c>
      <c r="U318" s="186">
        <f t="shared" si="86"/>
        <v>0</v>
      </c>
      <c r="V318" s="187">
        <f t="shared" si="87"/>
        <v>0</v>
      </c>
      <c r="W318" s="187">
        <f t="shared" si="88"/>
        <v>0</v>
      </c>
      <c r="X318" s="187">
        <f t="shared" si="89"/>
        <v>0</v>
      </c>
      <c r="Y318" s="187">
        <f t="shared" si="90"/>
        <v>0</v>
      </c>
      <c r="Z318" s="187">
        <f t="shared" si="91"/>
        <v>0</v>
      </c>
      <c r="AA318" s="187">
        <f t="shared" si="92"/>
        <v>0</v>
      </c>
      <c r="AB318" s="187">
        <f t="shared" si="93"/>
        <v>0</v>
      </c>
      <c r="AC318" s="187">
        <f t="shared" si="94"/>
        <v>0</v>
      </c>
      <c r="AD318" s="187">
        <f t="shared" si="95"/>
        <v>0</v>
      </c>
      <c r="AE318" s="187">
        <f t="shared" si="96"/>
        <v>0</v>
      </c>
      <c r="AF318" s="187">
        <f t="shared" si="97"/>
        <v>0</v>
      </c>
      <c r="AG318" s="191">
        <f t="shared" si="85"/>
        <v>0</v>
      </c>
    </row>
    <row r="319" spans="1:33" ht="26.25" thickBot="1">
      <c r="A319" s="32">
        <v>251</v>
      </c>
      <c r="B319" s="70" t="s">
        <v>937</v>
      </c>
      <c r="C319" s="15" t="s">
        <v>432</v>
      </c>
      <c r="D319" s="181"/>
      <c r="E319" s="159"/>
      <c r="F319" s="160"/>
      <c r="G319" s="160"/>
      <c r="H319" s="161">
        <v>1</v>
      </c>
      <c r="I319" s="13">
        <f t="shared" si="84"/>
        <v>0</v>
      </c>
      <c r="J319" s="50" t="s">
        <v>74</v>
      </c>
      <c r="K319" s="49" t="s">
        <v>408</v>
      </c>
      <c r="L319" s="72"/>
      <c r="M319" s="72"/>
      <c r="N319" s="50"/>
      <c r="O319" s="45"/>
      <c r="P319" s="45"/>
      <c r="Q319" s="45"/>
      <c r="R319" s="10"/>
      <c r="S319" s="10"/>
      <c r="T319" s="59">
        <f t="shared" si="81"/>
        <v>251</v>
      </c>
      <c r="U319" s="186">
        <f t="shared" si="86"/>
        <v>0</v>
      </c>
      <c r="V319" s="187">
        <f t="shared" si="87"/>
        <v>0</v>
      </c>
      <c r="W319" s="187">
        <f t="shared" si="88"/>
        <v>0</v>
      </c>
      <c r="X319" s="187">
        <f t="shared" si="89"/>
        <v>0</v>
      </c>
      <c r="Y319" s="187">
        <f t="shared" si="90"/>
        <v>0</v>
      </c>
      <c r="Z319" s="187">
        <f t="shared" si="91"/>
        <v>0</v>
      </c>
      <c r="AA319" s="187">
        <f t="shared" si="92"/>
        <v>0</v>
      </c>
      <c r="AB319" s="187">
        <f t="shared" si="93"/>
        <v>0</v>
      </c>
      <c r="AC319" s="187">
        <f t="shared" si="94"/>
        <v>0</v>
      </c>
      <c r="AD319" s="187">
        <f t="shared" si="95"/>
        <v>0</v>
      </c>
      <c r="AE319" s="187">
        <f t="shared" si="96"/>
        <v>0</v>
      </c>
      <c r="AF319" s="187">
        <f t="shared" si="97"/>
        <v>0</v>
      </c>
      <c r="AG319" s="191">
        <f t="shared" si="85"/>
        <v>0</v>
      </c>
    </row>
    <row r="320" spans="1:33" ht="26.25" thickBot="1">
      <c r="A320" s="33">
        <v>252</v>
      </c>
      <c r="B320" s="70" t="s">
        <v>938</v>
      </c>
      <c r="C320" s="15" t="s">
        <v>432</v>
      </c>
      <c r="D320" s="181"/>
      <c r="E320" s="159"/>
      <c r="F320" s="160"/>
      <c r="G320" s="160"/>
      <c r="H320" s="161">
        <v>1</v>
      </c>
      <c r="I320" s="13">
        <f t="shared" si="84"/>
        <v>0</v>
      </c>
      <c r="J320" s="50" t="s">
        <v>74</v>
      </c>
      <c r="K320" s="49" t="s">
        <v>77</v>
      </c>
      <c r="L320" s="72"/>
      <c r="M320" s="72"/>
      <c r="N320" s="50"/>
      <c r="O320" s="45"/>
      <c r="P320" s="45"/>
      <c r="Q320" s="45"/>
      <c r="R320" s="10"/>
      <c r="S320" s="10"/>
      <c r="T320" s="59">
        <f t="shared" si="81"/>
        <v>252</v>
      </c>
      <c r="U320" s="186">
        <f t="shared" si="86"/>
        <v>0</v>
      </c>
      <c r="V320" s="187">
        <f t="shared" si="87"/>
        <v>0</v>
      </c>
      <c r="W320" s="187">
        <f t="shared" si="88"/>
        <v>0</v>
      </c>
      <c r="X320" s="187">
        <f t="shared" si="89"/>
        <v>0</v>
      </c>
      <c r="Y320" s="187">
        <f t="shared" si="90"/>
        <v>0</v>
      </c>
      <c r="Z320" s="187">
        <f t="shared" si="91"/>
        <v>0</v>
      </c>
      <c r="AA320" s="187">
        <f t="shared" si="92"/>
        <v>0</v>
      </c>
      <c r="AB320" s="187">
        <f t="shared" si="93"/>
        <v>0</v>
      </c>
      <c r="AC320" s="187">
        <f t="shared" si="94"/>
        <v>0</v>
      </c>
      <c r="AD320" s="187">
        <f t="shared" si="95"/>
        <v>0</v>
      </c>
      <c r="AE320" s="187">
        <f t="shared" si="96"/>
        <v>0</v>
      </c>
      <c r="AF320" s="187">
        <f t="shared" si="97"/>
        <v>0</v>
      </c>
      <c r="AG320" s="191">
        <f t="shared" si="85"/>
        <v>0</v>
      </c>
    </row>
    <row r="321" spans="1:33" ht="39" thickBot="1">
      <c r="A321" s="32">
        <v>253</v>
      </c>
      <c r="B321" s="70" t="s">
        <v>939</v>
      </c>
      <c r="C321" s="15" t="s">
        <v>432</v>
      </c>
      <c r="D321" s="181"/>
      <c r="E321" s="159"/>
      <c r="F321" s="160">
        <v>1</v>
      </c>
      <c r="G321" s="160"/>
      <c r="H321" s="161"/>
      <c r="I321" s="13">
        <f t="shared" si="84"/>
        <v>2</v>
      </c>
      <c r="J321" s="50" t="s">
        <v>74</v>
      </c>
      <c r="K321" s="49" t="s">
        <v>77</v>
      </c>
      <c r="L321" s="72"/>
      <c r="M321" s="72"/>
      <c r="N321" s="50"/>
      <c r="O321" s="45"/>
      <c r="P321" s="45"/>
      <c r="Q321" s="45"/>
      <c r="R321" s="10"/>
      <c r="S321" s="10"/>
      <c r="T321" s="59">
        <f t="shared" si="81"/>
        <v>253</v>
      </c>
      <c r="U321" s="186">
        <f t="shared" si="86"/>
        <v>0</v>
      </c>
      <c r="V321" s="187">
        <f t="shared" si="87"/>
        <v>0</v>
      </c>
      <c r="W321" s="187">
        <f t="shared" si="88"/>
        <v>0</v>
      </c>
      <c r="X321" s="187">
        <f t="shared" si="89"/>
        <v>0</v>
      </c>
      <c r="Y321" s="187">
        <f t="shared" si="90"/>
        <v>0</v>
      </c>
      <c r="Z321" s="187">
        <f t="shared" si="91"/>
        <v>0</v>
      </c>
      <c r="AA321" s="187">
        <f t="shared" si="92"/>
        <v>0</v>
      </c>
      <c r="AB321" s="187">
        <f t="shared" si="93"/>
        <v>0</v>
      </c>
      <c r="AC321" s="187">
        <f t="shared" si="94"/>
        <v>0</v>
      </c>
      <c r="AD321" s="187">
        <f t="shared" si="95"/>
        <v>0</v>
      </c>
      <c r="AE321" s="187">
        <f t="shared" si="96"/>
        <v>0</v>
      </c>
      <c r="AF321" s="187">
        <f t="shared" si="97"/>
        <v>2</v>
      </c>
      <c r="AG321" s="191">
        <f>IF(D321=1,J321,0)</f>
        <v>0</v>
      </c>
    </row>
    <row r="322" spans="1:33" ht="26.25" thickBot="1">
      <c r="A322" s="119">
        <v>254</v>
      </c>
      <c r="B322" s="70" t="s">
        <v>767</v>
      </c>
      <c r="C322" s="15" t="s">
        <v>432</v>
      </c>
      <c r="D322" s="181"/>
      <c r="E322" s="159"/>
      <c r="F322" s="160">
        <v>1</v>
      </c>
      <c r="G322" s="160"/>
      <c r="H322" s="161"/>
      <c r="I322" s="13">
        <f t="shared" si="84"/>
        <v>2</v>
      </c>
      <c r="J322" s="50" t="s">
        <v>74</v>
      </c>
      <c r="K322" s="49" t="s">
        <v>73</v>
      </c>
      <c r="L322" s="49" t="s">
        <v>72</v>
      </c>
      <c r="M322" s="49" t="s">
        <v>70</v>
      </c>
      <c r="N322" s="50"/>
      <c r="O322" s="45"/>
      <c r="P322" s="45"/>
      <c r="Q322" s="45"/>
      <c r="R322" s="10"/>
      <c r="S322" s="10"/>
      <c r="T322" s="59">
        <f t="shared" si="81"/>
        <v>254</v>
      </c>
      <c r="U322" s="186">
        <f t="shared" si="86"/>
        <v>0</v>
      </c>
      <c r="V322" s="187">
        <f t="shared" si="87"/>
        <v>0</v>
      </c>
      <c r="W322" s="187">
        <f t="shared" si="88"/>
        <v>0</v>
      </c>
      <c r="X322" s="187">
        <f t="shared" si="89"/>
        <v>0</v>
      </c>
      <c r="Y322" s="187">
        <f t="shared" si="90"/>
        <v>0</v>
      </c>
      <c r="Z322" s="187">
        <f t="shared" si="91"/>
        <v>0</v>
      </c>
      <c r="AA322" s="187">
        <f t="shared" si="92"/>
        <v>0</v>
      </c>
      <c r="AB322" s="187">
        <f t="shared" si="93"/>
        <v>0</v>
      </c>
      <c r="AC322" s="187">
        <f t="shared" si="94"/>
        <v>0</v>
      </c>
      <c r="AD322" s="187">
        <f t="shared" si="95"/>
        <v>0</v>
      </c>
      <c r="AE322" s="187">
        <f t="shared" si="96"/>
        <v>0</v>
      </c>
      <c r="AF322" s="187">
        <f t="shared" si="97"/>
        <v>2</v>
      </c>
      <c r="AG322" s="191">
        <f t="shared" si="85"/>
        <v>0</v>
      </c>
    </row>
    <row r="323" spans="1:33" ht="25.5" customHeight="1" thickBot="1">
      <c r="A323" s="119">
        <v>255</v>
      </c>
      <c r="B323" s="70" t="s">
        <v>768</v>
      </c>
      <c r="C323" s="15" t="s">
        <v>432</v>
      </c>
      <c r="D323" s="181"/>
      <c r="E323" s="159">
        <v>1</v>
      </c>
      <c r="F323" s="160"/>
      <c r="G323" s="160"/>
      <c r="H323" s="161"/>
      <c r="I323" s="13">
        <f t="shared" si="84"/>
        <v>3</v>
      </c>
      <c r="J323" s="50" t="s">
        <v>74</v>
      </c>
      <c r="K323" s="49" t="s">
        <v>75</v>
      </c>
      <c r="L323" s="49" t="s">
        <v>77</v>
      </c>
      <c r="M323" s="72"/>
      <c r="N323" s="50"/>
      <c r="O323" s="45"/>
      <c r="P323" s="45"/>
      <c r="Q323" s="45"/>
      <c r="R323" s="10"/>
      <c r="S323" s="10"/>
      <c r="T323" s="59">
        <f t="shared" si="81"/>
        <v>255</v>
      </c>
      <c r="U323" s="186">
        <f t="shared" si="86"/>
        <v>0</v>
      </c>
      <c r="V323" s="187">
        <f t="shared" si="87"/>
        <v>0</v>
      </c>
      <c r="W323" s="187">
        <f t="shared" si="88"/>
        <v>0</v>
      </c>
      <c r="X323" s="187">
        <f t="shared" si="89"/>
        <v>0</v>
      </c>
      <c r="Y323" s="187">
        <f t="shared" si="90"/>
        <v>0</v>
      </c>
      <c r="Z323" s="187">
        <f t="shared" si="91"/>
        <v>0</v>
      </c>
      <c r="AA323" s="187">
        <f t="shared" si="92"/>
        <v>0</v>
      </c>
      <c r="AB323" s="187">
        <f t="shared" si="93"/>
        <v>0</v>
      </c>
      <c r="AC323" s="187">
        <f t="shared" si="94"/>
        <v>0</v>
      </c>
      <c r="AD323" s="187">
        <f t="shared" si="95"/>
        <v>0</v>
      </c>
      <c r="AE323" s="187">
        <f t="shared" si="96"/>
        <v>0</v>
      </c>
      <c r="AF323" s="187">
        <f t="shared" si="97"/>
        <v>3</v>
      </c>
      <c r="AG323" s="191">
        <f t="shared" si="85"/>
        <v>0</v>
      </c>
    </row>
    <row r="324" spans="1:33" ht="18.75" customHeight="1" thickBot="1">
      <c r="A324" s="119">
        <v>256</v>
      </c>
      <c r="B324" s="70" t="s">
        <v>684</v>
      </c>
      <c r="C324" s="15" t="s">
        <v>432</v>
      </c>
      <c r="D324" s="181"/>
      <c r="E324" s="159">
        <v>1</v>
      </c>
      <c r="F324" s="160"/>
      <c r="G324" s="160"/>
      <c r="H324" s="161"/>
      <c r="I324" s="13">
        <f t="shared" si="84"/>
        <v>3</v>
      </c>
      <c r="J324" s="50" t="s">
        <v>74</v>
      </c>
      <c r="K324" s="49" t="s">
        <v>75</v>
      </c>
      <c r="L324" s="49" t="s">
        <v>77</v>
      </c>
      <c r="M324" s="72"/>
      <c r="N324" s="50"/>
      <c r="O324" s="45"/>
      <c r="P324" s="45"/>
      <c r="Q324" s="45"/>
      <c r="R324" s="10"/>
      <c r="S324" s="10"/>
      <c r="T324" s="59">
        <f t="shared" si="81"/>
        <v>256</v>
      </c>
      <c r="U324" s="186">
        <f t="shared" si="86"/>
        <v>0</v>
      </c>
      <c r="V324" s="187">
        <f t="shared" si="87"/>
        <v>0</v>
      </c>
      <c r="W324" s="187">
        <f t="shared" si="88"/>
        <v>0</v>
      </c>
      <c r="X324" s="187">
        <f t="shared" si="89"/>
        <v>0</v>
      </c>
      <c r="Y324" s="187">
        <f t="shared" si="90"/>
        <v>0</v>
      </c>
      <c r="Z324" s="187">
        <f t="shared" si="91"/>
        <v>0</v>
      </c>
      <c r="AA324" s="187">
        <f t="shared" si="92"/>
        <v>0</v>
      </c>
      <c r="AB324" s="187">
        <f t="shared" si="93"/>
        <v>0</v>
      </c>
      <c r="AC324" s="187">
        <f t="shared" si="94"/>
        <v>0</v>
      </c>
      <c r="AD324" s="187">
        <f t="shared" si="95"/>
        <v>0</v>
      </c>
      <c r="AE324" s="187">
        <f t="shared" si="96"/>
        <v>0</v>
      </c>
      <c r="AF324" s="187">
        <f t="shared" si="97"/>
        <v>3</v>
      </c>
      <c r="AG324" s="191">
        <f t="shared" si="85"/>
        <v>0</v>
      </c>
    </row>
    <row r="325" spans="1:33" ht="26.25" thickBot="1">
      <c r="A325" s="32">
        <v>257</v>
      </c>
      <c r="B325" s="70" t="s">
        <v>940</v>
      </c>
      <c r="C325" s="15" t="s">
        <v>432</v>
      </c>
      <c r="D325" s="181"/>
      <c r="E325" s="159"/>
      <c r="F325" s="160"/>
      <c r="G325" s="160"/>
      <c r="H325" s="161">
        <v>1</v>
      </c>
      <c r="I325" s="13">
        <f t="shared" si="84"/>
        <v>0</v>
      </c>
      <c r="J325" s="50" t="s">
        <v>74</v>
      </c>
      <c r="K325" s="49" t="s">
        <v>78</v>
      </c>
      <c r="L325" s="72"/>
      <c r="M325" s="72"/>
      <c r="N325" s="50"/>
      <c r="O325" s="45"/>
      <c r="P325" s="45"/>
      <c r="Q325" s="45"/>
      <c r="R325" s="10"/>
      <c r="S325" s="10"/>
      <c r="T325" s="59">
        <f t="shared" si="81"/>
        <v>257</v>
      </c>
      <c r="U325" s="186">
        <f t="shared" si="86"/>
        <v>0</v>
      </c>
      <c r="V325" s="187">
        <f t="shared" si="87"/>
        <v>0</v>
      </c>
      <c r="W325" s="187">
        <f t="shared" si="88"/>
        <v>0</v>
      </c>
      <c r="X325" s="187">
        <f t="shared" si="89"/>
        <v>0</v>
      </c>
      <c r="Y325" s="187">
        <f t="shared" si="90"/>
        <v>0</v>
      </c>
      <c r="Z325" s="187">
        <f t="shared" si="91"/>
        <v>0</v>
      </c>
      <c r="AA325" s="187">
        <f t="shared" si="92"/>
        <v>0</v>
      </c>
      <c r="AB325" s="187">
        <f t="shared" si="93"/>
        <v>0</v>
      </c>
      <c r="AC325" s="187">
        <f t="shared" si="94"/>
        <v>0</v>
      </c>
      <c r="AD325" s="187">
        <f t="shared" si="95"/>
        <v>0</v>
      </c>
      <c r="AE325" s="187">
        <f t="shared" si="96"/>
        <v>0</v>
      </c>
      <c r="AF325" s="187">
        <f t="shared" si="97"/>
        <v>0</v>
      </c>
      <c r="AG325" s="191">
        <f t="shared" si="85"/>
        <v>0</v>
      </c>
    </row>
    <row r="326" spans="1:33" ht="26.25" thickBot="1">
      <c r="A326" s="33">
        <v>258</v>
      </c>
      <c r="B326" s="70" t="s">
        <v>520</v>
      </c>
      <c r="C326" s="15" t="s">
        <v>432</v>
      </c>
      <c r="D326" s="181"/>
      <c r="E326" s="159">
        <v>1</v>
      </c>
      <c r="F326" s="160"/>
      <c r="G326" s="160"/>
      <c r="H326" s="161"/>
      <c r="I326" s="13">
        <f t="shared" si="84"/>
        <v>3</v>
      </c>
      <c r="J326" s="50" t="s">
        <v>74</v>
      </c>
      <c r="K326" s="49" t="s">
        <v>78</v>
      </c>
      <c r="L326" s="72"/>
      <c r="M326" s="72"/>
      <c r="N326" s="50"/>
      <c r="O326" s="45"/>
      <c r="P326" s="45"/>
      <c r="Q326" s="45"/>
      <c r="R326" s="10"/>
      <c r="S326" s="10"/>
      <c r="T326" s="59">
        <f t="shared" si="81"/>
        <v>258</v>
      </c>
      <c r="U326" s="186">
        <f t="shared" si="86"/>
        <v>0</v>
      </c>
      <c r="V326" s="187">
        <f t="shared" si="87"/>
        <v>0</v>
      </c>
      <c r="W326" s="187">
        <f t="shared" si="88"/>
        <v>0</v>
      </c>
      <c r="X326" s="187">
        <f t="shared" si="89"/>
        <v>0</v>
      </c>
      <c r="Y326" s="187">
        <f t="shared" si="90"/>
        <v>0</v>
      </c>
      <c r="Z326" s="187">
        <f t="shared" si="91"/>
        <v>0</v>
      </c>
      <c r="AA326" s="187">
        <f t="shared" si="92"/>
        <v>0</v>
      </c>
      <c r="AB326" s="187">
        <f t="shared" si="93"/>
        <v>0</v>
      </c>
      <c r="AC326" s="187">
        <f t="shared" si="94"/>
        <v>0</v>
      </c>
      <c r="AD326" s="187">
        <f t="shared" si="95"/>
        <v>0</v>
      </c>
      <c r="AE326" s="187">
        <f t="shared" si="96"/>
        <v>0</v>
      </c>
      <c r="AF326" s="187">
        <f t="shared" si="97"/>
        <v>3</v>
      </c>
      <c r="AG326" s="191">
        <f t="shared" si="85"/>
        <v>0</v>
      </c>
    </row>
    <row r="327" spans="1:33" ht="13.5" thickBot="1">
      <c r="A327" s="32">
        <v>259</v>
      </c>
      <c r="B327" s="70" t="s">
        <v>747</v>
      </c>
      <c r="C327" s="15" t="s">
        <v>432</v>
      </c>
      <c r="D327" s="181"/>
      <c r="E327" s="159"/>
      <c r="F327" s="160"/>
      <c r="G327" s="160"/>
      <c r="H327" s="161">
        <v>1</v>
      </c>
      <c r="I327" s="44">
        <f t="shared" si="84"/>
        <v>0</v>
      </c>
      <c r="J327" s="50" t="s">
        <v>74</v>
      </c>
      <c r="K327" s="49" t="s">
        <v>78</v>
      </c>
      <c r="L327" s="49" t="s">
        <v>763</v>
      </c>
      <c r="M327" s="72"/>
      <c r="N327" s="50"/>
      <c r="O327" s="45"/>
      <c r="P327" s="45"/>
      <c r="Q327" s="45"/>
      <c r="R327" s="10"/>
      <c r="S327" s="10"/>
      <c r="T327" s="59">
        <f t="shared" si="81"/>
        <v>259</v>
      </c>
      <c r="U327" s="186">
        <f t="shared" si="86"/>
        <v>0</v>
      </c>
      <c r="V327" s="187">
        <f t="shared" si="87"/>
        <v>0</v>
      </c>
      <c r="W327" s="187">
        <f t="shared" si="88"/>
        <v>0</v>
      </c>
      <c r="X327" s="187">
        <f t="shared" si="89"/>
        <v>0</v>
      </c>
      <c r="Y327" s="187">
        <f t="shared" si="90"/>
        <v>0</v>
      </c>
      <c r="Z327" s="187">
        <f t="shared" si="91"/>
        <v>0</v>
      </c>
      <c r="AA327" s="187">
        <f t="shared" si="92"/>
        <v>0</v>
      </c>
      <c r="AB327" s="187">
        <f t="shared" si="93"/>
        <v>0</v>
      </c>
      <c r="AC327" s="187">
        <f t="shared" si="94"/>
        <v>0</v>
      </c>
      <c r="AD327" s="187">
        <f t="shared" si="95"/>
        <v>0</v>
      </c>
      <c r="AE327" s="187">
        <f t="shared" si="96"/>
        <v>0</v>
      </c>
      <c r="AF327" s="187">
        <f t="shared" si="97"/>
        <v>0</v>
      </c>
      <c r="AG327" s="191">
        <f t="shared" si="85"/>
        <v>0</v>
      </c>
    </row>
    <row r="328" spans="1:33" ht="26.25" thickBot="1">
      <c r="A328" s="119">
        <v>260</v>
      </c>
      <c r="B328" s="40" t="s">
        <v>748</v>
      </c>
      <c r="C328" s="174" t="s">
        <v>432</v>
      </c>
      <c r="D328" s="181">
        <v>1</v>
      </c>
      <c r="E328" s="159"/>
      <c r="F328" s="160"/>
      <c r="G328" s="160"/>
      <c r="H328" s="161"/>
      <c r="I328" s="44">
        <f t="shared" si="84"/>
        <v>0</v>
      </c>
      <c r="J328" s="50" t="s">
        <v>74</v>
      </c>
      <c r="K328" s="49" t="s">
        <v>405</v>
      </c>
      <c r="L328" s="49"/>
      <c r="M328" s="72"/>
      <c r="N328" s="50"/>
      <c r="O328" s="45"/>
      <c r="P328" s="45"/>
      <c r="Q328" s="45"/>
      <c r="R328" s="10"/>
      <c r="S328" s="10"/>
      <c r="T328" s="59">
        <f t="shared" si="81"/>
        <v>260</v>
      </c>
      <c r="U328" s="186">
        <f>IF(J328=$U$7,I328,0)</f>
        <v>0</v>
      </c>
      <c r="V328" s="187">
        <f>IF(J328=$V$7,I328,0)</f>
        <v>0</v>
      </c>
      <c r="W328" s="187">
        <f>IF(J328=$W$7,I328,0)</f>
        <v>0</v>
      </c>
      <c r="X328" s="187">
        <f>IF(J328=$X$7,I328,0)</f>
        <v>0</v>
      </c>
      <c r="Y328" s="187">
        <f>IF(J328=$Y$7,I328,0)</f>
        <v>0</v>
      </c>
      <c r="Z328" s="187">
        <f>IF(J328=$Z$7,I328,0)</f>
        <v>0</v>
      </c>
      <c r="AA328" s="187">
        <f>IF(J328=$AA$7,I328,0)</f>
        <v>0</v>
      </c>
      <c r="AB328" s="187">
        <f>IF(J328=$AB$7,I328,0)</f>
        <v>0</v>
      </c>
      <c r="AC328" s="187">
        <f>IF(J328=$AC$7,I328,0)</f>
        <v>0</v>
      </c>
      <c r="AD328" s="187">
        <f>IF(J328=$AD$7,I328,0)</f>
        <v>0</v>
      </c>
      <c r="AE328" s="187">
        <f>IF(J328=$AE$7,I328,0)</f>
        <v>0</v>
      </c>
      <c r="AF328" s="187">
        <f>IF(J328=$AF$7,I328,0)</f>
        <v>0</v>
      </c>
      <c r="AG328" s="191" t="str">
        <f>IF(D328=1,J328,0)</f>
        <v>CRS</v>
      </c>
    </row>
    <row r="329" spans="1:33" ht="26.25" thickBot="1">
      <c r="A329" s="33">
        <v>261</v>
      </c>
      <c r="B329" s="70" t="s">
        <v>941</v>
      </c>
      <c r="C329" s="15" t="s">
        <v>432</v>
      </c>
      <c r="D329" s="181"/>
      <c r="E329" s="159">
        <v>1</v>
      </c>
      <c r="F329" s="160"/>
      <c r="G329" s="160"/>
      <c r="H329" s="161"/>
      <c r="I329" s="215">
        <f t="shared" si="84"/>
        <v>3</v>
      </c>
      <c r="J329" s="50" t="s">
        <v>74</v>
      </c>
      <c r="K329" s="49" t="s">
        <v>78</v>
      </c>
      <c r="L329" s="72"/>
      <c r="M329" s="72"/>
      <c r="N329" s="50"/>
      <c r="O329" s="45"/>
      <c r="P329" s="45"/>
      <c r="Q329" s="45"/>
      <c r="R329" s="10"/>
      <c r="S329" s="10"/>
      <c r="T329" s="59">
        <f t="shared" si="81"/>
        <v>261</v>
      </c>
      <c r="U329" s="186">
        <f t="shared" si="86"/>
        <v>0</v>
      </c>
      <c r="V329" s="187">
        <f t="shared" si="87"/>
        <v>0</v>
      </c>
      <c r="W329" s="187">
        <f t="shared" si="88"/>
        <v>0</v>
      </c>
      <c r="X329" s="187">
        <f t="shared" si="89"/>
        <v>0</v>
      </c>
      <c r="Y329" s="187">
        <f t="shared" si="90"/>
        <v>0</v>
      </c>
      <c r="Z329" s="187">
        <f t="shared" si="91"/>
        <v>0</v>
      </c>
      <c r="AA329" s="187">
        <f t="shared" si="92"/>
        <v>0</v>
      </c>
      <c r="AB329" s="187">
        <f t="shared" si="93"/>
        <v>0</v>
      </c>
      <c r="AC329" s="187">
        <f t="shared" si="94"/>
        <v>0</v>
      </c>
      <c r="AD329" s="187">
        <f t="shared" si="95"/>
        <v>0</v>
      </c>
      <c r="AE329" s="187">
        <f t="shared" si="96"/>
        <v>0</v>
      </c>
      <c r="AF329" s="187">
        <f t="shared" si="97"/>
        <v>3</v>
      </c>
      <c r="AG329" s="191">
        <f t="shared" si="85"/>
        <v>0</v>
      </c>
    </row>
    <row r="330" spans="1:33" ht="26.25" thickBot="1">
      <c r="A330" s="32">
        <v>262</v>
      </c>
      <c r="B330" s="70" t="s">
        <v>942</v>
      </c>
      <c r="C330" s="15" t="s">
        <v>432</v>
      </c>
      <c r="D330" s="181"/>
      <c r="E330" s="159"/>
      <c r="F330" s="160">
        <v>1</v>
      </c>
      <c r="G330" s="160"/>
      <c r="H330" s="161"/>
      <c r="I330" s="13">
        <f t="shared" si="84"/>
        <v>2</v>
      </c>
      <c r="J330" s="50" t="s">
        <v>74</v>
      </c>
      <c r="K330" s="49" t="s">
        <v>763</v>
      </c>
      <c r="L330" s="72"/>
      <c r="M330" s="50"/>
      <c r="N330" s="50"/>
      <c r="O330" s="45"/>
      <c r="P330" s="45"/>
      <c r="Q330" s="45"/>
      <c r="R330" s="10"/>
      <c r="S330" s="10"/>
      <c r="T330" s="59">
        <f aca="true" t="shared" si="98" ref="T330:T335">A330</f>
        <v>262</v>
      </c>
      <c r="U330" s="186">
        <f t="shared" si="86"/>
        <v>0</v>
      </c>
      <c r="V330" s="187">
        <f t="shared" si="87"/>
        <v>0</v>
      </c>
      <c r="W330" s="187">
        <f t="shared" si="88"/>
        <v>0</v>
      </c>
      <c r="X330" s="187">
        <f t="shared" si="89"/>
        <v>0</v>
      </c>
      <c r="Y330" s="187">
        <f t="shared" si="90"/>
        <v>0</v>
      </c>
      <c r="Z330" s="187">
        <f t="shared" si="91"/>
        <v>0</v>
      </c>
      <c r="AA330" s="187">
        <f t="shared" si="92"/>
        <v>0</v>
      </c>
      <c r="AB330" s="187">
        <f t="shared" si="93"/>
        <v>0</v>
      </c>
      <c r="AC330" s="187">
        <f t="shared" si="94"/>
        <v>0</v>
      </c>
      <c r="AD330" s="187">
        <f t="shared" si="95"/>
        <v>0</v>
      </c>
      <c r="AE330" s="187">
        <f t="shared" si="96"/>
        <v>0</v>
      </c>
      <c r="AF330" s="187">
        <f t="shared" si="97"/>
        <v>2</v>
      </c>
      <c r="AG330" s="191">
        <f t="shared" si="85"/>
        <v>0</v>
      </c>
    </row>
    <row r="331" spans="1:33" ht="27" customHeight="1" thickBot="1">
      <c r="A331" s="119">
        <v>263</v>
      </c>
      <c r="B331" s="227" t="s">
        <v>769</v>
      </c>
      <c r="C331" s="15" t="s">
        <v>296</v>
      </c>
      <c r="D331" s="181"/>
      <c r="E331" s="159"/>
      <c r="F331" s="160">
        <v>1</v>
      </c>
      <c r="G331" s="160"/>
      <c r="H331" s="161"/>
      <c r="I331" s="13">
        <f t="shared" si="84"/>
        <v>2</v>
      </c>
      <c r="J331" s="50" t="s">
        <v>74</v>
      </c>
      <c r="K331" s="49" t="s">
        <v>406</v>
      </c>
      <c r="L331" s="72"/>
      <c r="M331" s="50"/>
      <c r="N331" s="50"/>
      <c r="O331" s="45"/>
      <c r="P331" s="45"/>
      <c r="Q331" s="45"/>
      <c r="R331" s="10"/>
      <c r="S331" s="10"/>
      <c r="T331" s="59">
        <f t="shared" si="98"/>
        <v>263</v>
      </c>
      <c r="U331" s="186">
        <f t="shared" si="86"/>
        <v>0</v>
      </c>
      <c r="V331" s="187">
        <f t="shared" si="87"/>
        <v>0</v>
      </c>
      <c r="W331" s="187">
        <f t="shared" si="88"/>
        <v>0</v>
      </c>
      <c r="X331" s="187">
        <f t="shared" si="89"/>
        <v>0</v>
      </c>
      <c r="Y331" s="187">
        <f t="shared" si="90"/>
        <v>0</v>
      </c>
      <c r="Z331" s="187">
        <f t="shared" si="91"/>
        <v>0</v>
      </c>
      <c r="AA331" s="187">
        <f t="shared" si="92"/>
        <v>0</v>
      </c>
      <c r="AB331" s="187">
        <f t="shared" si="93"/>
        <v>0</v>
      </c>
      <c r="AC331" s="187">
        <f t="shared" si="94"/>
        <v>0</v>
      </c>
      <c r="AD331" s="187">
        <f t="shared" si="95"/>
        <v>0</v>
      </c>
      <c r="AE331" s="187">
        <f t="shared" si="96"/>
        <v>0</v>
      </c>
      <c r="AF331" s="187">
        <f t="shared" si="97"/>
        <v>2</v>
      </c>
      <c r="AG331" s="191">
        <f t="shared" si="85"/>
        <v>0</v>
      </c>
    </row>
    <row r="332" spans="1:33" ht="29.25" customHeight="1" thickBot="1">
      <c r="A332" s="214">
        <v>264</v>
      </c>
      <c r="B332" s="227" t="s">
        <v>749</v>
      </c>
      <c r="C332" s="15" t="s">
        <v>432</v>
      </c>
      <c r="D332" s="181"/>
      <c r="E332" s="159"/>
      <c r="F332" s="160"/>
      <c r="G332" s="160">
        <v>1</v>
      </c>
      <c r="H332" s="161"/>
      <c r="I332" s="13">
        <f t="shared" si="84"/>
        <v>1</v>
      </c>
      <c r="J332" s="50" t="s">
        <v>74</v>
      </c>
      <c r="K332" s="49" t="s">
        <v>406</v>
      </c>
      <c r="L332" s="72"/>
      <c r="M332" s="50"/>
      <c r="N332" s="50"/>
      <c r="O332" s="45"/>
      <c r="P332" s="45"/>
      <c r="Q332" s="45"/>
      <c r="R332" s="10"/>
      <c r="S332" s="10"/>
      <c r="T332" s="59">
        <f t="shared" si="98"/>
        <v>264</v>
      </c>
      <c r="U332" s="186">
        <f t="shared" si="86"/>
        <v>0</v>
      </c>
      <c r="V332" s="187">
        <f t="shared" si="87"/>
        <v>0</v>
      </c>
      <c r="W332" s="187">
        <f t="shared" si="88"/>
        <v>0</v>
      </c>
      <c r="X332" s="187">
        <f t="shared" si="89"/>
        <v>0</v>
      </c>
      <c r="Y332" s="187">
        <f t="shared" si="90"/>
        <v>0</v>
      </c>
      <c r="Z332" s="187">
        <f t="shared" si="91"/>
        <v>0</v>
      </c>
      <c r="AA332" s="187">
        <f t="shared" si="92"/>
        <v>0</v>
      </c>
      <c r="AB332" s="187">
        <f t="shared" si="93"/>
        <v>0</v>
      </c>
      <c r="AC332" s="187">
        <f t="shared" si="94"/>
        <v>0</v>
      </c>
      <c r="AD332" s="187">
        <f t="shared" si="95"/>
        <v>0</v>
      </c>
      <c r="AE332" s="187">
        <f t="shared" si="96"/>
        <v>0</v>
      </c>
      <c r="AF332" s="187">
        <f t="shared" si="97"/>
        <v>1</v>
      </c>
      <c r="AG332" s="191">
        <f t="shared" si="85"/>
        <v>0</v>
      </c>
    </row>
    <row r="333" spans="1:33" ht="29.25" customHeight="1" thickBot="1">
      <c r="A333" s="32">
        <v>265</v>
      </c>
      <c r="B333" s="231" t="s">
        <v>750</v>
      </c>
      <c r="C333" s="174" t="s">
        <v>432</v>
      </c>
      <c r="D333" s="181">
        <v>1</v>
      </c>
      <c r="E333" s="159"/>
      <c r="F333" s="160"/>
      <c r="G333" s="160"/>
      <c r="H333" s="161"/>
      <c r="I333" s="44">
        <f>E333*3+F333*2+G333+H333*0</f>
        <v>0</v>
      </c>
      <c r="J333" s="50" t="s">
        <v>74</v>
      </c>
      <c r="K333" s="49" t="s">
        <v>406</v>
      </c>
      <c r="L333" s="72"/>
      <c r="M333" s="50"/>
      <c r="N333" s="50"/>
      <c r="O333" s="45"/>
      <c r="P333" s="45"/>
      <c r="Q333" s="45"/>
      <c r="R333" s="10"/>
      <c r="S333" s="10"/>
      <c r="T333" s="59">
        <f t="shared" si="98"/>
        <v>265</v>
      </c>
      <c r="U333" s="186">
        <f>IF(J333=$U$7,I333,0)</f>
        <v>0</v>
      </c>
      <c r="V333" s="187">
        <f>IF(J333=$V$7,I333,0)</f>
        <v>0</v>
      </c>
      <c r="W333" s="187">
        <f>IF(J333=$W$7,I333,0)</f>
        <v>0</v>
      </c>
      <c r="X333" s="187">
        <f>IF(J333=$X$7,I333,0)</f>
        <v>0</v>
      </c>
      <c r="Y333" s="187">
        <f>IF(J333=$Y$7,I333,0)</f>
        <v>0</v>
      </c>
      <c r="Z333" s="187">
        <f>IF(J333=$Z$7,I333,0)</f>
        <v>0</v>
      </c>
      <c r="AA333" s="187">
        <f>IF(J333=$AA$7,I333,0)</f>
        <v>0</v>
      </c>
      <c r="AB333" s="187">
        <f>IF(J333=$AB$7,I333,0)</f>
        <v>0</v>
      </c>
      <c r="AC333" s="187">
        <f>IF(J333=$AC$7,I333,0)</f>
        <v>0</v>
      </c>
      <c r="AD333" s="187">
        <f>IF(J333=$AD$7,I333,0)</f>
        <v>0</v>
      </c>
      <c r="AE333" s="187">
        <f>IF(J333=$AE$7,I333,0)</f>
        <v>0</v>
      </c>
      <c r="AF333" s="187">
        <f>IF(J333=$AF$7,I333,0)</f>
        <v>0</v>
      </c>
      <c r="AG333" s="191" t="str">
        <f>IF(D333=1,J333,0)</f>
        <v>CRS</v>
      </c>
    </row>
    <row r="334" spans="1:33" ht="27.75" customHeight="1" thickBot="1">
      <c r="A334" s="119">
        <v>266</v>
      </c>
      <c r="B334" s="227" t="s">
        <v>943</v>
      </c>
      <c r="C334" s="174" t="s">
        <v>432</v>
      </c>
      <c r="D334" s="181"/>
      <c r="E334" s="159">
        <v>1</v>
      </c>
      <c r="F334" s="160"/>
      <c r="G334" s="160"/>
      <c r="H334" s="161"/>
      <c r="I334" s="44">
        <f>E334*3+F334*2+G334+H334*0</f>
        <v>3</v>
      </c>
      <c r="J334" s="50" t="s">
        <v>74</v>
      </c>
      <c r="K334" s="49" t="s">
        <v>765</v>
      </c>
      <c r="L334" s="72"/>
      <c r="M334" s="50"/>
      <c r="N334" s="50"/>
      <c r="O334" s="45"/>
      <c r="P334" s="45"/>
      <c r="Q334" s="45"/>
      <c r="R334" s="10"/>
      <c r="S334" s="10"/>
      <c r="T334" s="59">
        <f t="shared" si="98"/>
        <v>266</v>
      </c>
      <c r="U334" s="186">
        <f>IF(J334=$U$7,I334,0)</f>
        <v>0</v>
      </c>
      <c r="V334" s="187">
        <f>IF(J334=$V$7,I334,0)</f>
        <v>0</v>
      </c>
      <c r="W334" s="187">
        <f>IF(J334=$W$7,I334,0)</f>
        <v>0</v>
      </c>
      <c r="X334" s="187">
        <f>IF(J334=$X$7,I334,0)</f>
        <v>0</v>
      </c>
      <c r="Y334" s="187">
        <f>IF(J334=$Y$7,I334,0)</f>
        <v>0</v>
      </c>
      <c r="Z334" s="187">
        <f>IF(J334=$Z$7,I334,0)</f>
        <v>0</v>
      </c>
      <c r="AA334" s="187">
        <f>IF(J334=$AA$7,I334,0)</f>
        <v>0</v>
      </c>
      <c r="AB334" s="187">
        <f>IF(J334=$AB$7,I334,0)</f>
        <v>0</v>
      </c>
      <c r="AC334" s="187">
        <f>IF(J334=$AC$7,I334,0)</f>
        <v>0</v>
      </c>
      <c r="AD334" s="187">
        <f>IF(J334=$AD$7,I334,0)</f>
        <v>0</v>
      </c>
      <c r="AE334" s="187">
        <f>IF(J334=$AE$7,I334,0)</f>
        <v>0</v>
      </c>
      <c r="AF334" s="187">
        <f>IF(J334=$AF$7,I334,0)</f>
        <v>3</v>
      </c>
      <c r="AG334" s="191">
        <f>IF(D334=1,J334,0)</f>
        <v>0</v>
      </c>
    </row>
    <row r="335" spans="1:33" ht="26.25" thickBot="1">
      <c r="A335" s="32">
        <v>267</v>
      </c>
      <c r="B335" s="227" t="s">
        <v>751</v>
      </c>
      <c r="C335" s="174" t="s">
        <v>432</v>
      </c>
      <c r="D335" s="181"/>
      <c r="E335" s="159">
        <v>1</v>
      </c>
      <c r="F335" s="160"/>
      <c r="G335" s="160"/>
      <c r="H335" s="161"/>
      <c r="I335" s="44">
        <f t="shared" si="84"/>
        <v>3</v>
      </c>
      <c r="J335" s="50" t="s">
        <v>74</v>
      </c>
      <c r="K335" s="49" t="s">
        <v>406</v>
      </c>
      <c r="L335" s="72"/>
      <c r="M335" s="50"/>
      <c r="N335" s="50"/>
      <c r="O335" s="45"/>
      <c r="P335" s="45"/>
      <c r="Q335" s="45"/>
      <c r="R335" s="10"/>
      <c r="S335" s="10"/>
      <c r="T335" s="59">
        <f t="shared" si="98"/>
        <v>267</v>
      </c>
      <c r="U335" s="188">
        <f t="shared" si="86"/>
        <v>0</v>
      </c>
      <c r="V335" s="189">
        <f t="shared" si="87"/>
        <v>0</v>
      </c>
      <c r="W335" s="189">
        <f t="shared" si="88"/>
        <v>0</v>
      </c>
      <c r="X335" s="189">
        <f t="shared" si="89"/>
        <v>0</v>
      </c>
      <c r="Y335" s="189">
        <f t="shared" si="90"/>
        <v>0</v>
      </c>
      <c r="Z335" s="189">
        <f t="shared" si="91"/>
        <v>0</v>
      </c>
      <c r="AA335" s="189">
        <f t="shared" si="92"/>
        <v>0</v>
      </c>
      <c r="AB335" s="189">
        <f t="shared" si="93"/>
        <v>0</v>
      </c>
      <c r="AC335" s="189">
        <f t="shared" si="94"/>
        <v>0</v>
      </c>
      <c r="AD335" s="189">
        <f t="shared" si="95"/>
        <v>0</v>
      </c>
      <c r="AE335" s="189">
        <f t="shared" si="96"/>
        <v>0</v>
      </c>
      <c r="AF335" s="189">
        <f t="shared" si="97"/>
        <v>3</v>
      </c>
      <c r="AG335" s="192">
        <f>IF(D335=1,J335,0)</f>
        <v>0</v>
      </c>
    </row>
    <row r="336" spans="1:19" ht="13.5" thickBot="1">
      <c r="A336" s="34"/>
      <c r="B336" s="35"/>
      <c r="C336" s="35"/>
      <c r="D336" s="135">
        <f aca="true" t="shared" si="99" ref="D336:I336">SUM(D8:D335)</f>
        <v>10</v>
      </c>
      <c r="E336" s="135">
        <f t="shared" si="99"/>
        <v>179</v>
      </c>
      <c r="F336" s="135">
        <f t="shared" si="99"/>
        <v>58</v>
      </c>
      <c r="G336" s="135">
        <f t="shared" si="99"/>
        <v>17</v>
      </c>
      <c r="H336" s="135">
        <f t="shared" si="99"/>
        <v>40</v>
      </c>
      <c r="I336" s="135">
        <f t="shared" si="99"/>
        <v>670</v>
      </c>
      <c r="J336" s="57"/>
      <c r="K336" s="57"/>
      <c r="L336" s="57"/>
      <c r="M336" s="57"/>
      <c r="N336" s="57"/>
      <c r="O336" s="57"/>
      <c r="P336" s="57"/>
      <c r="Q336" s="57"/>
      <c r="R336" s="10"/>
      <c r="S336" s="10"/>
    </row>
    <row r="337" spans="1:33" ht="57" customHeight="1" thickBot="1">
      <c r="A337" s="348" t="s">
        <v>944</v>
      </c>
      <c r="B337" s="348"/>
      <c r="C337" s="348"/>
      <c r="D337" s="223" t="s">
        <v>704</v>
      </c>
      <c r="E337" s="223" t="s">
        <v>713</v>
      </c>
      <c r="F337" s="224" t="s">
        <v>714</v>
      </c>
      <c r="G337" s="224" t="s">
        <v>715</v>
      </c>
      <c r="H337" s="223" t="s">
        <v>716</v>
      </c>
      <c r="I337" s="35"/>
      <c r="J337" s="57"/>
      <c r="K337" s="57"/>
      <c r="L337" s="57"/>
      <c r="M337" s="57"/>
      <c r="N337" s="57"/>
      <c r="O337" s="57"/>
      <c r="P337" s="57"/>
      <c r="Q337" s="57"/>
      <c r="R337" s="10"/>
      <c r="S337" s="10"/>
      <c r="U337" s="8" t="s">
        <v>34</v>
      </c>
      <c r="V337" s="8" t="s">
        <v>22</v>
      </c>
      <c r="W337" s="8" t="s">
        <v>25</v>
      </c>
      <c r="X337" s="8" t="s">
        <v>47</v>
      </c>
      <c r="Y337" s="8" t="s">
        <v>27</v>
      </c>
      <c r="Z337" s="8" t="s">
        <v>43</v>
      </c>
      <c r="AA337" s="8" t="s">
        <v>33</v>
      </c>
      <c r="AB337" s="8" t="s">
        <v>32</v>
      </c>
      <c r="AC337" s="8" t="s">
        <v>45</v>
      </c>
      <c r="AD337" s="8" t="s">
        <v>244</v>
      </c>
      <c r="AE337" s="8" t="s">
        <v>28</v>
      </c>
      <c r="AF337" s="8" t="s">
        <v>74</v>
      </c>
      <c r="AG337" s="213" t="s">
        <v>725</v>
      </c>
    </row>
    <row r="338" spans="1:34" s="256" customFormat="1" ht="60" customHeight="1">
      <c r="A338" s="362" t="s">
        <v>945</v>
      </c>
      <c r="B338" s="362"/>
      <c r="C338" s="362"/>
      <c r="D338" s="286">
        <f>D336/AG338</f>
        <v>0.03289473684210526</v>
      </c>
      <c r="E338" s="286">
        <f>E336/(AG338-$D$336)</f>
        <v>0.608843537414966</v>
      </c>
      <c r="F338" s="286">
        <f>F336/($AG$338-$D$336)</f>
        <v>0.19727891156462585</v>
      </c>
      <c r="G338" s="286">
        <f>G336/($AG$338-$D$336)</f>
        <v>0.05782312925170068</v>
      </c>
      <c r="H338" s="286">
        <f>H336/($AG$338-$D$336)</f>
        <v>0.1360544217687075</v>
      </c>
      <c r="I338" s="287"/>
      <c r="J338" s="287"/>
      <c r="K338" s="287"/>
      <c r="L338" s="287"/>
      <c r="M338" s="287"/>
      <c r="N338" s="287"/>
      <c r="O338" s="287"/>
      <c r="P338" s="287"/>
      <c r="Q338" s="287"/>
      <c r="R338" s="288"/>
      <c r="S338" s="288"/>
      <c r="T338" s="273" t="s">
        <v>423</v>
      </c>
      <c r="U338" s="289">
        <f aca="true" t="shared" si="100" ref="U338:AF338">COUNTIF($J$8:$J$335,U337)</f>
        <v>19</v>
      </c>
      <c r="V338" s="290">
        <f t="shared" si="100"/>
        <v>16</v>
      </c>
      <c r="W338" s="290">
        <f t="shared" si="100"/>
        <v>23</v>
      </c>
      <c r="X338" s="290">
        <f t="shared" si="100"/>
        <v>32</v>
      </c>
      <c r="Y338" s="290">
        <f t="shared" si="100"/>
        <v>9</v>
      </c>
      <c r="Z338" s="290">
        <f t="shared" si="100"/>
        <v>28</v>
      </c>
      <c r="AA338" s="290">
        <f t="shared" si="100"/>
        <v>21</v>
      </c>
      <c r="AB338" s="290">
        <f t="shared" si="100"/>
        <v>49</v>
      </c>
      <c r="AC338" s="290">
        <f t="shared" si="100"/>
        <v>33</v>
      </c>
      <c r="AD338" s="290">
        <f t="shared" si="100"/>
        <v>18</v>
      </c>
      <c r="AE338" s="290">
        <f t="shared" si="100"/>
        <v>29</v>
      </c>
      <c r="AF338" s="291">
        <f t="shared" si="100"/>
        <v>27</v>
      </c>
      <c r="AG338" s="292">
        <f>SUM(U338:AF338)</f>
        <v>304</v>
      </c>
      <c r="AH338" s="293" t="s">
        <v>724</v>
      </c>
    </row>
    <row r="339" spans="1:34" s="256" customFormat="1" ht="39" thickBot="1">
      <c r="A339" s="362"/>
      <c r="B339" s="362"/>
      <c r="C339" s="362"/>
      <c r="D339" s="288"/>
      <c r="E339" s="360" t="s">
        <v>540</v>
      </c>
      <c r="F339" s="361"/>
      <c r="G339" s="361"/>
      <c r="H339" s="294">
        <f>SUM(D336:H336)</f>
        <v>304</v>
      </c>
      <c r="I339" s="287"/>
      <c r="J339" s="287"/>
      <c r="K339" s="287"/>
      <c r="L339" s="287"/>
      <c r="M339" s="287"/>
      <c r="N339" s="287"/>
      <c r="O339" s="287"/>
      <c r="P339" s="287"/>
      <c r="Q339" s="287"/>
      <c r="R339" s="288"/>
      <c r="S339" s="288"/>
      <c r="T339" s="273" t="s">
        <v>538</v>
      </c>
      <c r="U339" s="295">
        <f>COUNTIF($AG$8:$AG$335,U7)</f>
        <v>0</v>
      </c>
      <c r="V339" s="296">
        <f aca="true" t="shared" si="101" ref="V339:AF339">COUNTIF($AG$8:$AG$335,V7)</f>
        <v>1</v>
      </c>
      <c r="W339" s="296">
        <f t="shared" si="101"/>
        <v>1</v>
      </c>
      <c r="X339" s="296">
        <f t="shared" si="101"/>
        <v>1</v>
      </c>
      <c r="Y339" s="296">
        <f t="shared" si="101"/>
        <v>0</v>
      </c>
      <c r="Z339" s="296">
        <f t="shared" si="101"/>
        <v>1</v>
      </c>
      <c r="AA339" s="296">
        <f>COUNTIF($AG$8:$AG$335,AA7)</f>
        <v>0</v>
      </c>
      <c r="AB339" s="296">
        <f t="shared" si="101"/>
        <v>1</v>
      </c>
      <c r="AC339" s="296">
        <f t="shared" si="101"/>
        <v>0</v>
      </c>
      <c r="AD339" s="296">
        <f t="shared" si="101"/>
        <v>1</v>
      </c>
      <c r="AE339" s="296">
        <f t="shared" si="101"/>
        <v>1</v>
      </c>
      <c r="AF339" s="296">
        <f t="shared" si="101"/>
        <v>3</v>
      </c>
      <c r="AG339" s="292">
        <f>SUM(U339:AF339)</f>
        <v>10</v>
      </c>
      <c r="AH339" s="297">
        <f>AG339/AG338</f>
        <v>0.03289473684210526</v>
      </c>
    </row>
    <row r="340" spans="1:33" s="256" customFormat="1" ht="25.5">
      <c r="A340" s="298"/>
      <c r="B340" s="366" t="s">
        <v>708</v>
      </c>
      <c r="C340" s="367"/>
      <c r="D340" s="287"/>
      <c r="E340" s="299" t="s">
        <v>422</v>
      </c>
      <c r="F340" s="299"/>
      <c r="G340" s="294"/>
      <c r="H340" s="300">
        <f>AG338-H339</f>
        <v>0</v>
      </c>
      <c r="I340" s="287"/>
      <c r="J340" s="287"/>
      <c r="K340" s="287"/>
      <c r="L340" s="287"/>
      <c r="M340" s="287"/>
      <c r="N340" s="287"/>
      <c r="O340" s="287"/>
      <c r="P340" s="287"/>
      <c r="Q340" s="287"/>
      <c r="R340" s="288"/>
      <c r="S340" s="288"/>
      <c r="T340" s="273" t="s">
        <v>539</v>
      </c>
      <c r="U340" s="295">
        <f>U338-U339</f>
        <v>19</v>
      </c>
      <c r="V340" s="296">
        <f aca="true" t="shared" si="102" ref="V340:AF340">V338-V339</f>
        <v>15</v>
      </c>
      <c r="W340" s="296">
        <f t="shared" si="102"/>
        <v>22</v>
      </c>
      <c r="X340" s="296">
        <f t="shared" si="102"/>
        <v>31</v>
      </c>
      <c r="Y340" s="296">
        <f t="shared" si="102"/>
        <v>9</v>
      </c>
      <c r="Z340" s="296">
        <f t="shared" si="102"/>
        <v>27</v>
      </c>
      <c r="AA340" s="296">
        <f t="shared" si="102"/>
        <v>21</v>
      </c>
      <c r="AB340" s="296">
        <f t="shared" si="102"/>
        <v>48</v>
      </c>
      <c r="AC340" s="296">
        <f t="shared" si="102"/>
        <v>33</v>
      </c>
      <c r="AD340" s="296">
        <f t="shared" si="102"/>
        <v>17</v>
      </c>
      <c r="AE340" s="296">
        <f t="shared" si="102"/>
        <v>28</v>
      </c>
      <c r="AF340" s="301">
        <f t="shared" si="102"/>
        <v>24</v>
      </c>
      <c r="AG340" s="292">
        <f>SUM(U340:AF340)</f>
        <v>294</v>
      </c>
    </row>
    <row r="341" spans="2:33" s="256" customFormat="1" ht="15.75">
      <c r="B341" s="302" t="s">
        <v>698</v>
      </c>
      <c r="C341" s="303">
        <f>AVERAGE(U343:AF343)</f>
        <v>76.19078389798676</v>
      </c>
      <c r="D341" s="304"/>
      <c r="E341" s="288"/>
      <c r="F341" s="288"/>
      <c r="T341" s="256" t="s">
        <v>97</v>
      </c>
      <c r="U341" s="295">
        <f>U340*3</f>
        <v>57</v>
      </c>
      <c r="V341" s="296">
        <f aca="true" t="shared" si="103" ref="V341:AF341">V340*3</f>
        <v>45</v>
      </c>
      <c r="W341" s="296">
        <f t="shared" si="103"/>
        <v>66</v>
      </c>
      <c r="X341" s="296">
        <f t="shared" si="103"/>
        <v>93</v>
      </c>
      <c r="Y341" s="296">
        <f t="shared" si="103"/>
        <v>27</v>
      </c>
      <c r="Z341" s="296">
        <f t="shared" si="103"/>
        <v>81</v>
      </c>
      <c r="AA341" s="296">
        <f t="shared" si="103"/>
        <v>63</v>
      </c>
      <c r="AB341" s="296">
        <f t="shared" si="103"/>
        <v>144</v>
      </c>
      <c r="AC341" s="296">
        <f t="shared" si="103"/>
        <v>99</v>
      </c>
      <c r="AD341" s="296">
        <f t="shared" si="103"/>
        <v>51</v>
      </c>
      <c r="AE341" s="296">
        <f t="shared" si="103"/>
        <v>84</v>
      </c>
      <c r="AF341" s="301">
        <f t="shared" si="103"/>
        <v>72</v>
      </c>
      <c r="AG341" s="292">
        <f>SUM(U341:AF341)</f>
        <v>882</v>
      </c>
    </row>
    <row r="342" spans="2:33" s="256" customFormat="1" ht="15.75">
      <c r="B342" s="305" t="s">
        <v>0</v>
      </c>
      <c r="C342" s="306">
        <f>(C344-C346)/C344*100</f>
        <v>74.48979591836735</v>
      </c>
      <c r="D342" s="288"/>
      <c r="E342" s="288"/>
      <c r="F342" s="288"/>
      <c r="G342" s="288"/>
      <c r="H342" s="288"/>
      <c r="I342" s="288"/>
      <c r="T342" s="288" t="s">
        <v>98</v>
      </c>
      <c r="U342" s="307">
        <f aca="true" t="shared" si="104" ref="U342:AF342">SUM(U8:U335)</f>
        <v>44</v>
      </c>
      <c r="V342" s="308">
        <f t="shared" si="104"/>
        <v>30</v>
      </c>
      <c r="W342" s="308">
        <f t="shared" si="104"/>
        <v>51</v>
      </c>
      <c r="X342" s="308">
        <f t="shared" si="104"/>
        <v>72</v>
      </c>
      <c r="Y342" s="308">
        <f t="shared" si="104"/>
        <v>24</v>
      </c>
      <c r="Z342" s="308">
        <f t="shared" si="104"/>
        <v>62</v>
      </c>
      <c r="AA342" s="308">
        <f t="shared" si="104"/>
        <v>43</v>
      </c>
      <c r="AB342" s="308">
        <f t="shared" si="104"/>
        <v>110</v>
      </c>
      <c r="AC342" s="308">
        <f t="shared" si="104"/>
        <v>81</v>
      </c>
      <c r="AD342" s="308">
        <f t="shared" si="104"/>
        <v>41</v>
      </c>
      <c r="AE342" s="308">
        <f t="shared" si="104"/>
        <v>61</v>
      </c>
      <c r="AF342" s="309">
        <f t="shared" si="104"/>
        <v>51</v>
      </c>
      <c r="AG342" s="310">
        <f>SUM(U342:AF342)</f>
        <v>670</v>
      </c>
    </row>
    <row r="343" spans="1:33" s="256" customFormat="1" ht="13.5" thickBot="1">
      <c r="A343" s="311"/>
      <c r="B343" s="312" t="s">
        <v>101</v>
      </c>
      <c r="C343" s="313">
        <f>I336</f>
        <v>670</v>
      </c>
      <c r="D343" s="288"/>
      <c r="E343" s="288"/>
      <c r="F343" s="288"/>
      <c r="G343" s="288"/>
      <c r="H343" s="288"/>
      <c r="I343" s="288"/>
      <c r="T343" s="288" t="s">
        <v>99</v>
      </c>
      <c r="U343" s="314">
        <f>U342/U341*100</f>
        <v>77.19298245614034</v>
      </c>
      <c r="V343" s="315">
        <f aca="true" t="shared" si="105" ref="V343:AF343">V342/V341*100</f>
        <v>66.66666666666666</v>
      </c>
      <c r="W343" s="315">
        <f t="shared" si="105"/>
        <v>77.27272727272727</v>
      </c>
      <c r="X343" s="315">
        <f>X342/X341*100</f>
        <v>77.41935483870968</v>
      </c>
      <c r="Y343" s="315">
        <f t="shared" si="105"/>
        <v>88.88888888888889</v>
      </c>
      <c r="Z343" s="315">
        <f t="shared" si="105"/>
        <v>76.5432098765432</v>
      </c>
      <c r="AA343" s="315">
        <f t="shared" si="105"/>
        <v>68.25396825396825</v>
      </c>
      <c r="AB343" s="315">
        <f t="shared" si="105"/>
        <v>76.38888888888889</v>
      </c>
      <c r="AC343" s="315">
        <f t="shared" si="105"/>
        <v>81.81818181818183</v>
      </c>
      <c r="AD343" s="315">
        <f>AD342/AD341*100</f>
        <v>80.3921568627451</v>
      </c>
      <c r="AE343" s="315">
        <f t="shared" si="105"/>
        <v>72.61904761904762</v>
      </c>
      <c r="AF343" s="316">
        <f t="shared" si="105"/>
        <v>70.83333333333334</v>
      </c>
      <c r="AG343" s="317">
        <f>AVERAGE(U343:AF343)</f>
        <v>76.19078389798676</v>
      </c>
    </row>
    <row r="344" spans="2:9" s="256" customFormat="1" ht="12.75">
      <c r="B344" s="318" t="s">
        <v>424</v>
      </c>
      <c r="C344" s="313">
        <f>AG338-D336</f>
        <v>294</v>
      </c>
      <c r="D344" s="288"/>
      <c r="E344" s="288"/>
      <c r="F344" s="288"/>
      <c r="G344" s="288"/>
      <c r="H344" s="288"/>
      <c r="I344" s="288"/>
    </row>
    <row r="345" spans="2:6" s="256" customFormat="1" ht="12.75">
      <c r="B345" s="318" t="s">
        <v>20</v>
      </c>
      <c r="C345" s="313">
        <f>3*C344</f>
        <v>882</v>
      </c>
      <c r="D345" s="288"/>
      <c r="E345" s="288"/>
      <c r="F345" s="288"/>
    </row>
    <row r="346" spans="2:4" ht="13.5" thickBot="1">
      <c r="B346" s="140" t="s">
        <v>720</v>
      </c>
      <c r="C346" s="150">
        <f>F336+G336</f>
        <v>75</v>
      </c>
      <c r="D346" s="25"/>
    </row>
    <row r="347" spans="2:3" ht="12.75">
      <c r="B347" s="141"/>
      <c r="C347" s="142"/>
    </row>
    <row r="348" ht="208.5" customHeight="1" thickBot="1"/>
    <row r="349" spans="1:5" ht="39" thickBot="1">
      <c r="A349" s="61" t="s">
        <v>416</v>
      </c>
      <c r="B349" s="62" t="s">
        <v>21</v>
      </c>
      <c r="C349" s="63" t="s">
        <v>81</v>
      </c>
      <c r="D349" s="64" t="s">
        <v>687</v>
      </c>
      <c r="E349" s="64" t="s">
        <v>99</v>
      </c>
    </row>
    <row r="350" spans="1:5" ht="24.75" thickBot="1">
      <c r="A350" s="108" t="s">
        <v>82</v>
      </c>
      <c r="B350" s="109" t="s">
        <v>102</v>
      </c>
      <c r="C350" s="20" t="s">
        <v>34</v>
      </c>
      <c r="D350" s="102" t="s">
        <v>685</v>
      </c>
      <c r="E350" s="60">
        <f>U343</f>
        <v>77.19298245614034</v>
      </c>
    </row>
    <row r="351" spans="1:5" ht="24.75" thickBot="1">
      <c r="A351" s="108" t="s">
        <v>83</v>
      </c>
      <c r="B351" s="110" t="s">
        <v>84</v>
      </c>
      <c r="C351" s="20" t="s">
        <v>22</v>
      </c>
      <c r="D351" s="103" t="s">
        <v>685</v>
      </c>
      <c r="E351" s="60">
        <f>V343</f>
        <v>66.66666666666666</v>
      </c>
    </row>
    <row r="352" spans="1:5" ht="13.5" thickBot="1">
      <c r="A352" s="108" t="s">
        <v>85</v>
      </c>
      <c r="B352" s="110" t="s">
        <v>103</v>
      </c>
      <c r="C352" s="20" t="s">
        <v>25</v>
      </c>
      <c r="D352" s="103" t="s">
        <v>686</v>
      </c>
      <c r="E352" s="60">
        <f>W343</f>
        <v>77.27272727272727</v>
      </c>
    </row>
    <row r="353" spans="1:5" ht="13.5" thickBot="1">
      <c r="A353" s="108" t="s">
        <v>86</v>
      </c>
      <c r="B353" s="110" t="s">
        <v>104</v>
      </c>
      <c r="C353" s="20" t="s">
        <v>47</v>
      </c>
      <c r="D353" s="103" t="s">
        <v>686</v>
      </c>
      <c r="E353" s="60">
        <f>X343</f>
        <v>77.41935483870968</v>
      </c>
    </row>
    <row r="354" spans="1:5" ht="13.5" thickBot="1">
      <c r="A354" s="108" t="s">
        <v>87</v>
      </c>
      <c r="B354" s="111" t="s">
        <v>105</v>
      </c>
      <c r="C354" s="20" t="s">
        <v>27</v>
      </c>
      <c r="D354" s="103" t="s">
        <v>686</v>
      </c>
      <c r="E354" s="60">
        <f>Y343</f>
        <v>88.88888888888889</v>
      </c>
    </row>
    <row r="355" spans="1:34" s="9" customFormat="1" ht="13.5" thickBot="1">
      <c r="A355" s="108" t="s">
        <v>88</v>
      </c>
      <c r="B355" s="109" t="s">
        <v>106</v>
      </c>
      <c r="C355" s="20" t="s">
        <v>43</v>
      </c>
      <c r="D355" s="103" t="s">
        <v>686</v>
      </c>
      <c r="E355" s="60">
        <f>Z343</f>
        <v>76.5432098765432</v>
      </c>
      <c r="G355" s="23"/>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row>
    <row r="356" spans="1:34" s="9" customFormat="1" ht="13.5" thickBot="1">
      <c r="A356" s="108" t="s">
        <v>89</v>
      </c>
      <c r="B356" s="110" t="s">
        <v>107</v>
      </c>
      <c r="C356" s="20" t="s">
        <v>33</v>
      </c>
      <c r="D356" s="103" t="s">
        <v>686</v>
      </c>
      <c r="E356" s="60">
        <f>AA343</f>
        <v>68.25396825396825</v>
      </c>
      <c r="G356" s="23"/>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row>
    <row r="357" spans="1:34" s="9" customFormat="1" ht="13.5" thickBot="1">
      <c r="A357" s="108" t="s">
        <v>90</v>
      </c>
      <c r="B357" s="110" t="s">
        <v>91</v>
      </c>
      <c r="C357" s="20" t="s">
        <v>32</v>
      </c>
      <c r="D357" s="103" t="s">
        <v>686</v>
      </c>
      <c r="E357" s="60">
        <f>AB343</f>
        <v>76.38888888888889</v>
      </c>
      <c r="G357" s="23"/>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row>
    <row r="358" spans="1:34" s="9" customFormat="1" ht="13.5" thickBot="1">
      <c r="A358" s="108" t="s">
        <v>92</v>
      </c>
      <c r="B358" s="110" t="s">
        <v>108</v>
      </c>
      <c r="C358" s="20" t="s">
        <v>45</v>
      </c>
      <c r="D358" s="103" t="s">
        <v>686</v>
      </c>
      <c r="E358" s="60">
        <f>AC343</f>
        <v>81.81818181818183</v>
      </c>
      <c r="G358" s="23"/>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row>
    <row r="359" spans="1:34" s="9" customFormat="1" ht="13.5" thickBot="1">
      <c r="A359" s="108" t="s">
        <v>93</v>
      </c>
      <c r="B359" s="110" t="s">
        <v>298</v>
      </c>
      <c r="C359" s="20" t="s">
        <v>244</v>
      </c>
      <c r="D359" s="103" t="s">
        <v>686</v>
      </c>
      <c r="E359" s="60">
        <f>AD343</f>
        <v>80.3921568627451</v>
      </c>
      <c r="G359" s="23"/>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row>
    <row r="360" spans="1:34" s="9" customFormat="1" ht="24.75" thickBot="1">
      <c r="A360" s="108" t="s">
        <v>94</v>
      </c>
      <c r="B360" s="112" t="s">
        <v>299</v>
      </c>
      <c r="C360" s="8" t="s">
        <v>28</v>
      </c>
      <c r="D360" s="103" t="s">
        <v>685</v>
      </c>
      <c r="E360" s="60">
        <f>AE343</f>
        <v>72.61904761904762</v>
      </c>
      <c r="G360" s="23"/>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row>
    <row r="361" spans="1:34" s="9" customFormat="1" ht="24.75" thickBot="1">
      <c r="A361" s="108" t="s">
        <v>95</v>
      </c>
      <c r="B361" s="109" t="s">
        <v>300</v>
      </c>
      <c r="C361" s="20" t="s">
        <v>74</v>
      </c>
      <c r="D361" s="103" t="s">
        <v>685</v>
      </c>
      <c r="E361" s="60">
        <f>AF343</f>
        <v>70.83333333333334</v>
      </c>
      <c r="G361" s="23"/>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row>
    <row r="363" spans="1:34" s="9" customFormat="1" ht="27.75" customHeight="1">
      <c r="A363" s="22"/>
      <c r="B363" s="106" t="s">
        <v>688</v>
      </c>
      <c r="C363" s="93" t="s">
        <v>689</v>
      </c>
      <c r="D363" s="25">
        <f>AVERAGE(E350:E351,E360:E361)</f>
        <v>71.828007518797</v>
      </c>
      <c r="G363" s="23"/>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row>
    <row r="364" spans="1:34" s="9" customFormat="1" ht="18" customHeight="1">
      <c r="A364" s="22"/>
      <c r="B364" s="105" t="str">
        <f>IF(OR(D364&lt;100,D363&lt;100),"Unacceptable","Acceptable")</f>
        <v>Unacceptable</v>
      </c>
      <c r="C364" s="93" t="s">
        <v>690</v>
      </c>
      <c r="D364" s="25">
        <f>AVERAGE(E352:E359)</f>
        <v>78.37217208758165</v>
      </c>
      <c r="G364" s="23"/>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row>
    <row r="375" ht="15.75">
      <c r="O375" s="104"/>
    </row>
  </sheetData>
  <sheetProtection formatColumns="0" formatRows="0"/>
  <mergeCells count="47">
    <mergeCell ref="A338:C338"/>
    <mergeCell ref="D5:H5"/>
    <mergeCell ref="D52:H52"/>
    <mergeCell ref="A2:Q2"/>
    <mergeCell ref="A1:Q1"/>
    <mergeCell ref="A3:Q3"/>
    <mergeCell ref="A4:Q4"/>
    <mergeCell ref="A52:A53"/>
    <mergeCell ref="B52:B53"/>
    <mergeCell ref="C52:C53"/>
    <mergeCell ref="B215:Q215"/>
    <mergeCell ref="B46:Q46"/>
    <mergeCell ref="U52:AF52"/>
    <mergeCell ref="K53:P53"/>
    <mergeCell ref="A54:Q54"/>
    <mergeCell ref="B55:Q55"/>
    <mergeCell ref="B70:Q70"/>
    <mergeCell ref="B340:C340"/>
    <mergeCell ref="A51:Q51"/>
    <mergeCell ref="B241:Q241"/>
    <mergeCell ref="A260:Q260"/>
    <mergeCell ref="B261:Q261"/>
    <mergeCell ref="B286:Q286"/>
    <mergeCell ref="B302:Q302"/>
    <mergeCell ref="A309:Q309"/>
    <mergeCell ref="B91:Q91"/>
    <mergeCell ref="B133:Q133"/>
    <mergeCell ref="B20:Q20"/>
    <mergeCell ref="B24:Q24"/>
    <mergeCell ref="B32:Q32"/>
    <mergeCell ref="E339:G339"/>
    <mergeCell ref="A339:C339"/>
    <mergeCell ref="B155:Q155"/>
    <mergeCell ref="A167:Q167"/>
    <mergeCell ref="B168:Q168"/>
    <mergeCell ref="B37:Q37"/>
    <mergeCell ref="K52:P52"/>
    <mergeCell ref="AG6:AG7"/>
    <mergeCell ref="A337:C337"/>
    <mergeCell ref="A5:A6"/>
    <mergeCell ref="B5:B6"/>
    <mergeCell ref="C5:C6"/>
    <mergeCell ref="K5:P5"/>
    <mergeCell ref="K6:P6"/>
    <mergeCell ref="U6:AF6"/>
    <mergeCell ref="B7:Q7"/>
    <mergeCell ref="B12:Q12"/>
  </mergeCells>
  <conditionalFormatting sqref="B364">
    <cfRule type="expression" priority="128" dxfId="189">
      <formula>$B$364="Acceptable"</formula>
    </cfRule>
    <cfRule type="expression" priority="129" dxfId="188">
      <formula>$B$364="Unacceptable"</formula>
    </cfRule>
  </conditionalFormatting>
  <conditionalFormatting sqref="B363">
    <cfRule type="expression" priority="124" dxfId="189">
      <formula>$B$364="Acceptable"</formula>
    </cfRule>
    <cfRule type="expression" priority="125" dxfId="188">
      <formula>$B$364="Unacceptable"</formula>
    </cfRule>
  </conditionalFormatting>
  <conditionalFormatting sqref="D8">
    <cfRule type="expression" priority="121" dxfId="188">
      <formula>"Если СУмм(d8:H8)&gt;1"</formula>
    </cfRule>
  </conditionalFormatting>
  <conditionalFormatting sqref="E8:H8">
    <cfRule type="expression" priority="120" dxfId="188">
      <formula>SUM($E8:$H8)&gt;1</formula>
    </cfRule>
  </conditionalFormatting>
  <conditionalFormatting sqref="E9:H11">
    <cfRule type="expression" priority="119" dxfId="188">
      <formula>SUM($E9:$H9)&gt;1</formula>
    </cfRule>
  </conditionalFormatting>
  <conditionalFormatting sqref="E13:H15 E17:H19">
    <cfRule type="expression" priority="118" dxfId="188">
      <formula>SUM($E13:$H13)&gt;1</formula>
    </cfRule>
  </conditionalFormatting>
  <conditionalFormatting sqref="E16:H16">
    <cfRule type="expression" priority="117" dxfId="188">
      <formula>SUM($E16:$H16)&gt;1</formula>
    </cfRule>
  </conditionalFormatting>
  <conditionalFormatting sqref="E21:H22">
    <cfRule type="expression" priority="116" dxfId="188">
      <formula>SUM($E21:$H21)&gt;1</formula>
    </cfRule>
  </conditionalFormatting>
  <conditionalFormatting sqref="E25:H30">
    <cfRule type="expression" priority="115" dxfId="188">
      <formula>SUM($E25:$H25)&gt;1</formula>
    </cfRule>
  </conditionalFormatting>
  <conditionalFormatting sqref="E33:H33">
    <cfRule type="expression" priority="114" dxfId="188">
      <formula>SUM($E33:$H33)&gt;1</formula>
    </cfRule>
  </conditionalFormatting>
  <conditionalFormatting sqref="E36:H36">
    <cfRule type="expression" priority="113" dxfId="188">
      <formula>SUM($E36:$H36)&gt;1</formula>
    </cfRule>
  </conditionalFormatting>
  <conditionalFormatting sqref="E38:H45">
    <cfRule type="expression" priority="112" dxfId="188">
      <formula>SUM($E38:$H38)&gt;1</formula>
    </cfRule>
  </conditionalFormatting>
  <conditionalFormatting sqref="E47:H49">
    <cfRule type="expression" priority="111" dxfId="188">
      <formula>SUM($E47:$H47)&gt;1</formula>
    </cfRule>
  </conditionalFormatting>
  <conditionalFormatting sqref="D23:H23">
    <cfRule type="expression" priority="110" dxfId="188">
      <formula>SUM($D23:$H23)&gt;1</formula>
    </cfRule>
  </conditionalFormatting>
  <conditionalFormatting sqref="D31:H31">
    <cfRule type="expression" priority="109" dxfId="188">
      <formula>SUM($D31:$H31)&gt;1</formula>
    </cfRule>
  </conditionalFormatting>
  <conditionalFormatting sqref="D34:H35">
    <cfRule type="expression" priority="108" dxfId="188">
      <formula>SUM($D34:$H34)&gt;1</formula>
    </cfRule>
  </conditionalFormatting>
  <conditionalFormatting sqref="D50:H50">
    <cfRule type="expression" priority="107" dxfId="188">
      <formula>SUM($D50:$H50)&gt;1</formula>
    </cfRule>
  </conditionalFormatting>
  <conditionalFormatting sqref="A50">
    <cfRule type="expression" priority="105" dxfId="188">
      <formula>AND($D50&lt;&gt;"",$Q50="")</formula>
    </cfRule>
  </conditionalFormatting>
  <conditionalFormatting sqref="A34:A35">
    <cfRule type="expression" priority="104" dxfId="188">
      <formula>AND($D34&lt;&gt;"",$Q34="")</formula>
    </cfRule>
  </conditionalFormatting>
  <conditionalFormatting sqref="A31">
    <cfRule type="expression" priority="103" dxfId="188">
      <formula>AND($D31&lt;&gt;"",$Q31="")</formula>
    </cfRule>
  </conditionalFormatting>
  <conditionalFormatting sqref="A23">
    <cfRule type="expression" priority="102" dxfId="188">
      <formula>AND($D23&lt;&gt;"",$Q23="")</formula>
    </cfRule>
  </conditionalFormatting>
  <conditionalFormatting sqref="D100:H101">
    <cfRule type="expression" priority="101" dxfId="188">
      <formula>SUM($D100:$H100)&gt;1</formula>
    </cfRule>
  </conditionalFormatting>
  <conditionalFormatting sqref="D103:H103">
    <cfRule type="expression" priority="100" dxfId="188">
      <formula>SUM($D103:$H103)&gt;1</formula>
    </cfRule>
  </conditionalFormatting>
  <conditionalFormatting sqref="D110:H110">
    <cfRule type="expression" priority="99" dxfId="188">
      <formula>SUM($D110:$H110)&gt;1</formula>
    </cfRule>
  </conditionalFormatting>
  <conditionalFormatting sqref="D127:H127">
    <cfRule type="expression" priority="98" dxfId="188">
      <formula>SUM($D127:$H127)&gt;1</formula>
    </cfRule>
  </conditionalFormatting>
  <conditionalFormatting sqref="D132:H132">
    <cfRule type="expression" priority="97" dxfId="188">
      <formula>SUM($D132:$H132)&gt;1</formula>
    </cfRule>
  </conditionalFormatting>
  <conditionalFormatting sqref="D138:H138">
    <cfRule type="expression" priority="96" dxfId="188">
      <formula>SUM($D138:$H138)&gt;1</formula>
    </cfRule>
  </conditionalFormatting>
  <conditionalFormatting sqref="D152:H152">
    <cfRule type="expression" priority="95" dxfId="188">
      <formula>SUM($D152:$H152)&gt;1</formula>
    </cfRule>
  </conditionalFormatting>
  <conditionalFormatting sqref="D158:H158">
    <cfRule type="expression" priority="94" dxfId="188">
      <formula>SUM($D158:$H158)&gt;1</formula>
    </cfRule>
  </conditionalFormatting>
  <conditionalFormatting sqref="D165:H165">
    <cfRule type="expression" priority="93" dxfId="188">
      <formula>SUM($D165:$H165)&gt;1</formula>
    </cfRule>
  </conditionalFormatting>
  <conditionalFormatting sqref="D175:H175">
    <cfRule type="expression" priority="92" dxfId="188">
      <formula>SUM($D175:$H175)&gt;1</formula>
    </cfRule>
  </conditionalFormatting>
  <conditionalFormatting sqref="D180:H181">
    <cfRule type="expression" priority="91" dxfId="188">
      <formula>SUM($D180:$H180)&gt;1</formula>
    </cfRule>
  </conditionalFormatting>
  <conditionalFormatting sqref="D184:H185">
    <cfRule type="expression" priority="90" dxfId="188">
      <formula>SUM($D184:$H184)&gt;1</formula>
    </cfRule>
  </conditionalFormatting>
  <conditionalFormatting sqref="D187:H189">
    <cfRule type="expression" priority="89" dxfId="188">
      <formula>SUM($D187:$H187)&gt;1</formula>
    </cfRule>
  </conditionalFormatting>
  <conditionalFormatting sqref="D191:H192">
    <cfRule type="expression" priority="88" dxfId="188">
      <formula>SUM($D191:$H191)&gt;1</formula>
    </cfRule>
  </conditionalFormatting>
  <conditionalFormatting sqref="D197:H198">
    <cfRule type="expression" priority="87" dxfId="188">
      <formula>SUM($D197:$H197)&gt;1</formula>
    </cfRule>
  </conditionalFormatting>
  <conditionalFormatting sqref="D206:H207">
    <cfRule type="expression" priority="86" dxfId="188">
      <formula>SUM($D206:$H206)&gt;1</formula>
    </cfRule>
  </conditionalFormatting>
  <conditionalFormatting sqref="D230:H230">
    <cfRule type="expression" priority="85" dxfId="188">
      <formula>SUM($D230:$H230)&gt;1</formula>
    </cfRule>
  </conditionalFormatting>
  <conditionalFormatting sqref="D234:H234">
    <cfRule type="expression" priority="84" dxfId="188">
      <formula>SUM($D234:$H234)&gt;1</formula>
    </cfRule>
  </conditionalFormatting>
  <conditionalFormatting sqref="D246:H254">
    <cfRule type="expression" priority="83" dxfId="188">
      <formula>SUM($D246:$H246)&gt;1</formula>
    </cfRule>
  </conditionalFormatting>
  <conditionalFormatting sqref="D271:H271">
    <cfRule type="expression" priority="82" dxfId="188">
      <formula>SUM($D271:$H271)&gt;1</formula>
    </cfRule>
  </conditionalFormatting>
  <conditionalFormatting sqref="D275:H275">
    <cfRule type="expression" priority="81" dxfId="188">
      <formula>SUM($D275:$H275)&gt;1</formula>
    </cfRule>
  </conditionalFormatting>
  <conditionalFormatting sqref="D289:H289">
    <cfRule type="expression" priority="80" dxfId="188">
      <formula>SUM($D289:$H289)&gt;1</formula>
    </cfRule>
  </conditionalFormatting>
  <conditionalFormatting sqref="D314:H314">
    <cfRule type="expression" priority="78" dxfId="188">
      <formula>SUM($D314:$H314)&gt;1</formula>
    </cfRule>
  </conditionalFormatting>
  <conditionalFormatting sqref="D324:H324">
    <cfRule type="expression" priority="77" dxfId="188">
      <formula>SUM($D324:$H324)&gt;1</formula>
    </cfRule>
  </conditionalFormatting>
  <conditionalFormatting sqref="E335:H335">
    <cfRule type="expression" priority="76" dxfId="188">
      <formula>SUM($D335:$H335)&gt;1</formula>
    </cfRule>
  </conditionalFormatting>
  <conditionalFormatting sqref="E56:H69">
    <cfRule type="expression" priority="75" dxfId="188">
      <formula>SUM($E56:$H56)&gt;1</formula>
    </cfRule>
  </conditionalFormatting>
  <conditionalFormatting sqref="E71:H90">
    <cfRule type="expression" priority="74" dxfId="188">
      <formula>SUM($E71:$H71)&gt;1</formula>
    </cfRule>
  </conditionalFormatting>
  <conditionalFormatting sqref="E92:H99">
    <cfRule type="expression" priority="73" dxfId="188">
      <formula>SUM($E92:$H92)&gt;1</formula>
    </cfRule>
  </conditionalFormatting>
  <conditionalFormatting sqref="E102:H102">
    <cfRule type="expression" priority="72" dxfId="188">
      <formula>SUM($E102:$H102)&gt;1</formula>
    </cfRule>
  </conditionalFormatting>
  <conditionalFormatting sqref="E104:H109">
    <cfRule type="expression" priority="71" dxfId="188">
      <formula>SUM($E104:$H104)&gt;1</formula>
    </cfRule>
  </conditionalFormatting>
  <conditionalFormatting sqref="E111:H126">
    <cfRule type="expression" priority="70" dxfId="188">
      <formula>SUM($E111:$H111)&gt;1</formula>
    </cfRule>
  </conditionalFormatting>
  <conditionalFormatting sqref="E128:H131">
    <cfRule type="expression" priority="69" dxfId="188">
      <formula>SUM($E128:$H128)&gt;1</formula>
    </cfRule>
  </conditionalFormatting>
  <conditionalFormatting sqref="E134:H137">
    <cfRule type="expression" priority="68" dxfId="188">
      <formula>SUM($E134:$H134)&gt;1</formula>
    </cfRule>
  </conditionalFormatting>
  <conditionalFormatting sqref="E139:H151">
    <cfRule type="expression" priority="67" dxfId="188">
      <formula>SUM($E139:$H139)&gt;1</formula>
    </cfRule>
  </conditionalFormatting>
  <conditionalFormatting sqref="E153:H154">
    <cfRule type="expression" priority="66" dxfId="188">
      <formula>SUM($E153:$H153)&gt;1</formula>
    </cfRule>
  </conditionalFormatting>
  <conditionalFormatting sqref="E156:H157">
    <cfRule type="expression" priority="65" dxfId="188">
      <formula>SUM($E156:$H156)&gt;1</formula>
    </cfRule>
  </conditionalFormatting>
  <conditionalFormatting sqref="E159:H164">
    <cfRule type="expression" priority="64" dxfId="188">
      <formula>SUM($E159:$H159)&gt;1</formula>
    </cfRule>
  </conditionalFormatting>
  <conditionalFormatting sqref="E166:H166">
    <cfRule type="expression" priority="63" dxfId="188">
      <formula>SUM($E166:$H166)&gt;1</formula>
    </cfRule>
  </conditionalFormatting>
  <conditionalFormatting sqref="E169:H174">
    <cfRule type="expression" priority="62" dxfId="188">
      <formula>SUM($E169:$H169)&gt;1</formula>
    </cfRule>
  </conditionalFormatting>
  <conditionalFormatting sqref="E176:H179">
    <cfRule type="expression" priority="61" dxfId="188">
      <formula>SUM($E176:$H176)&gt;1</formula>
    </cfRule>
  </conditionalFormatting>
  <conditionalFormatting sqref="E182:H183">
    <cfRule type="expression" priority="60" dxfId="188">
      <formula>SUM($E182:$H182)&gt;1</formula>
    </cfRule>
  </conditionalFormatting>
  <conditionalFormatting sqref="E186:H186">
    <cfRule type="expression" priority="59" dxfId="188">
      <formula>SUM($E186:$H186)&gt;1</formula>
    </cfRule>
  </conditionalFormatting>
  <conditionalFormatting sqref="E190:H190">
    <cfRule type="expression" priority="58" dxfId="188">
      <formula>SUM($E190:$H190)&gt;1</formula>
    </cfRule>
  </conditionalFormatting>
  <conditionalFormatting sqref="E193:H196">
    <cfRule type="expression" priority="57" dxfId="188">
      <formula>SUM($E193:$H193)&gt;1</formula>
    </cfRule>
  </conditionalFormatting>
  <conditionalFormatting sqref="E199:H205">
    <cfRule type="expression" priority="56" dxfId="188">
      <formula>SUM($E199:$H199)&gt;1</formula>
    </cfRule>
  </conditionalFormatting>
  <conditionalFormatting sqref="E208:H214">
    <cfRule type="expression" priority="55" dxfId="188">
      <formula>SUM($E208:$H208)&gt;1</formula>
    </cfRule>
  </conditionalFormatting>
  <conditionalFormatting sqref="E216:H229">
    <cfRule type="expression" priority="54" dxfId="188">
      <formula>SUM($E216:$H216)&gt;1</formula>
    </cfRule>
  </conditionalFormatting>
  <conditionalFormatting sqref="E231:H233">
    <cfRule type="expression" priority="53" dxfId="188">
      <formula>SUM($E231:$H231)&gt;1</formula>
    </cfRule>
  </conditionalFormatting>
  <conditionalFormatting sqref="E235:H240">
    <cfRule type="expression" priority="52" dxfId="188">
      <formula>SUM($E235:$H235)&gt;1</formula>
    </cfRule>
  </conditionalFormatting>
  <conditionalFormatting sqref="E242:H245">
    <cfRule type="expression" priority="51" dxfId="188">
      <formula>SUM($E242:$H242)&gt;1</formula>
    </cfRule>
  </conditionalFormatting>
  <conditionalFormatting sqref="E255:H259">
    <cfRule type="expression" priority="50" dxfId="188">
      <formula>SUM($E255:$H255)&gt;1</formula>
    </cfRule>
  </conditionalFormatting>
  <conditionalFormatting sqref="E262:H270">
    <cfRule type="expression" priority="49" dxfId="188">
      <formula>SUM($E262:$H262)&gt;1</formula>
    </cfRule>
  </conditionalFormatting>
  <conditionalFormatting sqref="E272:H274">
    <cfRule type="expression" priority="48" dxfId="188">
      <formula>SUM($E272:$H272)&gt;1</formula>
    </cfRule>
  </conditionalFormatting>
  <conditionalFormatting sqref="E276:H285">
    <cfRule type="expression" priority="47" dxfId="188">
      <formula>SUM($E276:$H276)&gt;1</formula>
    </cfRule>
  </conditionalFormatting>
  <conditionalFormatting sqref="E287:H288">
    <cfRule type="expression" priority="46" dxfId="188">
      <formula>SUM($E287:$H287)&gt;1</formula>
    </cfRule>
  </conditionalFormatting>
  <conditionalFormatting sqref="E290:H301">
    <cfRule type="expression" priority="45" dxfId="188">
      <formula>SUM($E290:$H290)&gt;1</formula>
    </cfRule>
  </conditionalFormatting>
  <conditionalFormatting sqref="E303:H305">
    <cfRule type="expression" priority="44" dxfId="188">
      <formula>SUM($E303:$H303)&gt;1</formula>
    </cfRule>
  </conditionalFormatting>
  <conditionalFormatting sqref="E306:H308">
    <cfRule type="expression" priority="43" dxfId="188">
      <formula>SUM($E306:$H306)&gt;1</formula>
    </cfRule>
  </conditionalFormatting>
  <conditionalFormatting sqref="E310:H313">
    <cfRule type="expression" priority="42" dxfId="188">
      <formula>SUM($E310:$H310)&gt;1</formula>
    </cfRule>
  </conditionalFormatting>
  <conditionalFormatting sqref="E315:H323">
    <cfRule type="expression" priority="41" dxfId="188">
      <formula>SUM($E315:$H315)&gt;1</formula>
    </cfRule>
  </conditionalFormatting>
  <conditionalFormatting sqref="E325:H328 E330:H332 E334:H334">
    <cfRule type="expression" priority="40" dxfId="188">
      <formula>SUM($E325:$H325)&gt;1</formula>
    </cfRule>
  </conditionalFormatting>
  <conditionalFormatting sqref="I329">
    <cfRule type="expression" priority="39" dxfId="188">
      <formula>SUM($E329:$H329)&gt;1</formula>
    </cfRule>
  </conditionalFormatting>
  <conditionalFormatting sqref="E329:H329">
    <cfRule type="expression" priority="38" dxfId="188">
      <formula>SUM($E329:$H329)&gt;1</formula>
    </cfRule>
  </conditionalFormatting>
  <conditionalFormatting sqref="A100:A101">
    <cfRule type="expression" priority="37" dxfId="188">
      <formula>AND($D100&lt;&gt;"",$Q100="")</formula>
    </cfRule>
  </conditionalFormatting>
  <conditionalFormatting sqref="A103">
    <cfRule type="expression" priority="36" dxfId="188">
      <formula>AND($D103&lt;&gt;"",$Q103="")</formula>
    </cfRule>
  </conditionalFormatting>
  <conditionalFormatting sqref="A110">
    <cfRule type="expression" priority="35" dxfId="188">
      <formula>AND($D110&lt;&gt;"",$Q110="")</formula>
    </cfRule>
  </conditionalFormatting>
  <conditionalFormatting sqref="A127">
    <cfRule type="expression" priority="34" dxfId="188">
      <formula>AND($D127&lt;&gt;"",$Q127="")</formula>
    </cfRule>
  </conditionalFormatting>
  <conditionalFormatting sqref="A132">
    <cfRule type="expression" priority="33" dxfId="188">
      <formula>AND($D132&lt;&gt;"",$Q132="")</formula>
    </cfRule>
  </conditionalFormatting>
  <conditionalFormatting sqref="A138">
    <cfRule type="expression" priority="32" dxfId="188">
      <formula>AND($D138&lt;&gt;"",$Q138="")</formula>
    </cfRule>
  </conditionalFormatting>
  <conditionalFormatting sqref="A152">
    <cfRule type="expression" priority="31" dxfId="188">
      <formula>AND($D152&lt;&gt;"",$Q152="")</formula>
    </cfRule>
  </conditionalFormatting>
  <conditionalFormatting sqref="A158">
    <cfRule type="expression" priority="30" dxfId="188">
      <formula>AND($D158&lt;&gt;"",$Q158="")</formula>
    </cfRule>
  </conditionalFormatting>
  <conditionalFormatting sqref="A165">
    <cfRule type="expression" priority="29" dxfId="188">
      <formula>AND($D165&lt;&gt;"",$Q165="")</formula>
    </cfRule>
  </conditionalFormatting>
  <conditionalFormatting sqref="A175">
    <cfRule type="expression" priority="28" dxfId="188">
      <formula>AND($D175&lt;&gt;"",$Q175="")</formula>
    </cfRule>
  </conditionalFormatting>
  <conditionalFormatting sqref="A180:A181">
    <cfRule type="expression" priority="27" dxfId="188">
      <formula>AND($D180&lt;&gt;"",$Q180="")</formula>
    </cfRule>
  </conditionalFormatting>
  <conditionalFormatting sqref="A184:A185">
    <cfRule type="expression" priority="26" dxfId="188">
      <formula>AND($D184&lt;&gt;"",$Q184="")</formula>
    </cfRule>
  </conditionalFormatting>
  <conditionalFormatting sqref="A187:A189">
    <cfRule type="expression" priority="25" dxfId="188">
      <formula>AND($D187&lt;&gt;"",$Q187="")</formula>
    </cfRule>
  </conditionalFormatting>
  <conditionalFormatting sqref="A191:A192">
    <cfRule type="expression" priority="24" dxfId="188">
      <formula>AND($D191&lt;&gt;"",$Q191="")</formula>
    </cfRule>
  </conditionalFormatting>
  <conditionalFormatting sqref="A197:A198">
    <cfRule type="expression" priority="23" dxfId="188">
      <formula>AND($D197&lt;&gt;"",$Q197="")</formula>
    </cfRule>
  </conditionalFormatting>
  <conditionalFormatting sqref="A206:A207">
    <cfRule type="expression" priority="22" dxfId="188">
      <formula>AND($D206&lt;&gt;"",$Q206="")</formula>
    </cfRule>
  </conditionalFormatting>
  <conditionalFormatting sqref="A230">
    <cfRule type="expression" priority="21" dxfId="188">
      <formula>AND($D230&lt;&gt;"",$Q230="")</formula>
    </cfRule>
  </conditionalFormatting>
  <conditionalFormatting sqref="A234">
    <cfRule type="expression" priority="20" dxfId="188">
      <formula>AND($D234&lt;&gt;"",$Q234="")</formula>
    </cfRule>
  </conditionalFormatting>
  <conditionalFormatting sqref="A246:A254">
    <cfRule type="expression" priority="19" dxfId="188">
      <formula>AND($D246&lt;&gt;"",$Q246="")</formula>
    </cfRule>
  </conditionalFormatting>
  <conditionalFormatting sqref="A271">
    <cfRule type="expression" priority="17" dxfId="188">
      <formula>AND($D271&lt;&gt;"",$Q271="")</formula>
    </cfRule>
  </conditionalFormatting>
  <conditionalFormatting sqref="A275">
    <cfRule type="expression" priority="16" dxfId="188">
      <formula>AND($D275&lt;&gt;"",$Q275="")</formula>
    </cfRule>
  </conditionalFormatting>
  <conditionalFormatting sqref="A289">
    <cfRule type="expression" priority="15" dxfId="188">
      <formula>AND($D289&lt;&gt;"",$Q289="")</formula>
    </cfRule>
  </conditionalFormatting>
  <conditionalFormatting sqref="A314">
    <cfRule type="expression" priority="12" dxfId="188">
      <formula>AND($D314&lt;&gt;"",$Q314="")</formula>
    </cfRule>
  </conditionalFormatting>
  <conditionalFormatting sqref="A324">
    <cfRule type="expression" priority="11" dxfId="188">
      <formula>AND($D324&lt;&gt;"",$Q324="")</formula>
    </cfRule>
  </conditionalFormatting>
  <conditionalFormatting sqref="E340:H340">
    <cfRule type="expression" priority="8" dxfId="188">
      <formula>$H$340&lt;&gt;0</formula>
    </cfRule>
    <cfRule type="expression" priority="9" dxfId="189">
      <formula>$H$340=0</formula>
    </cfRule>
  </conditionalFormatting>
  <conditionalFormatting sqref="D333:H333">
    <cfRule type="expression" priority="7" dxfId="188">
      <formula>SUM($D333:$H333)&gt;1</formula>
    </cfRule>
  </conditionalFormatting>
  <conditionalFormatting sqref="A333">
    <cfRule type="expression" priority="6" dxfId="188">
      <formula>AND($D333&lt;&gt;"",$Q333="")</formula>
    </cfRule>
  </conditionalFormatting>
  <conditionalFormatting sqref="A332">
    <cfRule type="expression" priority="5" dxfId="188">
      <formula>AND($D332&lt;&gt;"",$Q332="")</formula>
    </cfRule>
  </conditionalFormatting>
  <conditionalFormatting sqref="A328">
    <cfRule type="expression" priority="4" dxfId="188">
      <formula>AND($D328&lt;&gt;"",$Q328="")</formula>
    </cfRule>
  </conditionalFormatting>
  <conditionalFormatting sqref="A322:A323">
    <cfRule type="expression" priority="3" dxfId="188">
      <formula>AND($D322&lt;&gt;"",$Q322="")</formula>
    </cfRule>
  </conditionalFormatting>
  <conditionalFormatting sqref="A331">
    <cfRule type="expression" priority="2" dxfId="188">
      <formula>AND($D331&lt;&gt;"",$Q331="")</formula>
    </cfRule>
  </conditionalFormatting>
  <conditionalFormatting sqref="A334">
    <cfRule type="expression" priority="1" dxfId="188">
      <formula>AND($D334&lt;&gt;"",$Q334="")</formula>
    </cfRule>
  </conditionalFormatting>
  <dataValidations count="1">
    <dataValidation type="whole" operator="equal" allowBlank="1" showInputMessage="1" showErrorMessage="1" sqref="D8:H11 D13:H19 D21:H23 D25:H31 D33:H36 D38:H45 D47:H50 D56:H69 D71:H90 D92:H132 D134:H154 D156:H166 D169:H214 D216:H240 D242:H259 D262:H285 D287:H301 D310:D318 D320:D335 E310:H335 D303:H308">
      <formula1>1</formula1>
    </dataValidation>
  </dataValidations>
  <hyperlinks>
    <hyperlink ref="L89" location="'Measure catalogue'!C159" tooltip="35A. Develop/Implement the measures ensuring TMF stability after closure" display="35A"/>
    <hyperlink ref="K67" location="'Measure catalogue'!C11" tooltip="2A. Discuss the TMF projects with local authorities and public" display="2A"/>
    <hyperlink ref="K71" location="'Measure catalogue'!C13" tooltip="3A. Assess pollution risk to ground waters" display="3A"/>
    <hyperlink ref="L71" location="'Measure catalogue'!C14" tooltip="3B. Assess pollution risk to surface waters" display="3B"/>
    <hyperlink ref="M71" location="'Measure catalogue'!C15" tooltip="3C. Assess pollution risk to soils near the TMF site" display="3C"/>
    <hyperlink ref="N71" location="'Measure catalogue'!C16" tooltip="3D. Assess pollution risk to air quality" display="3D"/>
    <hyperlink ref="N79" location="'Measure catalogue'!C23" tooltip="4D. Assess the TMF impact on the environment and health of population" display="4D"/>
    <hyperlink ref="M79" location="'Measure catalogue'!C22" tooltip="4C. Assess possible man-made risks to the TMF" display="4C"/>
    <hyperlink ref="L79" location="'Measure catalogue'!C21" tooltip="4B. Assess possible local, geological, and climate risks to the TMF " display="4B"/>
    <hyperlink ref="K79" location="'Measure catalogue'!C20" tooltip="4A. Perform the study per possible accident scenarios and their after-effects" display="4A"/>
    <hyperlink ref="K84" location="'Measure catalogue'!C9" tooltip="1D. Prepare or complete design documentation according to regulatory requirements" display="1D"/>
    <hyperlink ref="K93" location="'Measure catalogue'!C20" tooltip="4A. Perform the study per possible accident scenarios and their after-effects" display="4A"/>
    <hyperlink ref="K111" location="'Measure catalogue'!C20" tooltip="4A. Perform the study per possible accident scenarios and their after-effects" display="4A"/>
    <hyperlink ref="K117" location="'Measure catalogue'!C20" tooltip="4A. Perform the study per possible accident scenarios and their after-effects" display="4A"/>
    <hyperlink ref="K118" location="'Measure catalogue'!C20" tooltip="4A. Perform the study per possible accident scenarios and their after-effects" display="4A"/>
    <hyperlink ref="K121" location="'Measure catalogue'!C20" tooltip="4A. Perform the study per possible accident scenarios and their after-effects" display="4A"/>
    <hyperlink ref="K122" location="'Measure catalogue'!C20" tooltip="4A. Perform the study per possible accident scenarios and their after-effects" display="4A"/>
    <hyperlink ref="K125" location="'Measure catalogue'!C20" tooltip="4A. Perform the study per possible accident scenarios and their after-effects" display="4A"/>
    <hyperlink ref="L96" location="'Measure catalogue'!C21" tooltip="4B. Assess possible local, geological, and climate risks to the TMF " display="4B"/>
    <hyperlink ref="K115" location="'Measure catalogue'!C21" tooltip="4B. Assess possible local, geological, and climate risks to the TMF " display="4B"/>
    <hyperlink ref="K116" location="'Measure catalogue'!C21" tooltip="4B. Assess possible local, geological, and climate risks to the TMF " display="4B"/>
    <hyperlink ref="K135" location="'Measure catalogue'!C21" tooltip="4B. Assess possible local, geological, and climate risks to the TMF " display="4B"/>
    <hyperlink ref="K98" location="'Measure catalogue'!C30" tooltip="8A. Identify hazardous substances and mixtures stored in TMF " display="8A"/>
    <hyperlink ref="K99" location="'Measure catalogue'!C30" tooltip="8A. Identify hazardous substances and mixtures stored in TMF " display="8A"/>
    <hyperlink ref="K100" location="'Measure catalogue'!C33" tooltip="9A. Study the feasibility of neutralizing hazardous substances  before their disposal to the TMF" display="9A"/>
    <hyperlink ref="K101" location="'Measure catalogue'!C31" tooltip="8B. Evaluate the essential properties needed to assess joint storage of hazardous substances" display="8B"/>
    <hyperlink ref="K102" location="'Measure catalogue'!C14" tooltip="3B. Assess pollution risk to surface waters" display="3B"/>
    <hyperlink ref="K103" location="'Measure catalogue'!C31" tooltip="8B. Evaluate the essential properties needed to assess joint storage of hazardous substances" display="8B"/>
    <hyperlink ref="K104" location="'Measure catalogue'!C32" tooltip="8C. Draft or modify the design of the storage facility for hazardous substances and mixtures" display="8C"/>
    <hyperlink ref="K105" location="'Measure catalogue'!C32" tooltip="8C. Draft or modify the design of the storage facility for hazardous substances and mixtures" display="8C"/>
    <hyperlink ref="K106" location="'Measure catalogue'!C13" tooltip="3A. Assess pollution risk to ground waters" display="3A"/>
    <hyperlink ref="L106" location="'Measure catalogue'!C14" tooltip="3B. Assess pollution risk to surface waters" display="3B"/>
    <hyperlink ref="K107" location="'Measure catalogue'!C14" tooltip="3B. Assess pollution risk to surface waters" display="3B"/>
    <hyperlink ref="K108" location="'Measure catalogue'!C13" tooltip="3A. Assess pollution risk to ground waters" display="3A"/>
    <hyperlink ref="L108" location="'Measure catalogue'!C14" tooltip="3B. Assess pollution risk to surface waters" display="3B"/>
    <hyperlink ref="N106" location="'Measure catalogue'!C24" tooltip="5A. Consider alternative options of TMF location and give appropriate recommendations" display="5A"/>
    <hyperlink ref="K127" location="'Measure catalogue'!C29" tooltip="7A. Assess the impact of neighbour TMFs, other hazardous sites near the TMF site, and/or possible trans-boundary effects" display="7A"/>
    <hyperlink ref="K128" location="'Measure catalogue'!C29" tooltip="7A. Assess the impact of neighbour TMFs, other hazardous sites near the TMF site, and/or possible trans-boundary effects" display="7A"/>
    <hyperlink ref="K129" location="'Measure catalogue'!C29" tooltip="7A. Assess the impact of neighbour TMFs, other hazardous sites near the TMF site, and/or possible trans-boundary effects" display="7A"/>
    <hyperlink ref="M106" location="'Measure catalogue'!C17" tooltip="3E. Study the feasibility of implementing protective screens, lining, and top covers" display="3E"/>
    <hyperlink ref="M108" location="'Measure catalogue'!C17" tooltip="3E. Study the feasibility of implementing protective screens, lining, and top covers" display="3E"/>
    <hyperlink ref="M136" location="'Measure catalogue'!C17" tooltip="3E. Study the feasibility of implementing protective screens, lining, and top covers" display="3E"/>
    <hyperlink ref="K112" location="'Measure catalogue'!C15" tooltip="3C. Assess pollution risk to soils near the TMF site" display="3C"/>
    <hyperlink ref="K113" location="'Measure catalogue'!C15" tooltip="3C. Assess pollution risk to soils near the TMF site" display="3C"/>
    <hyperlink ref="K109" location="'Measure catalogue'!C18" tooltip="3F. Assess flooding risk for the TMF" display="3F"/>
    <hyperlink ref="K110" location="'Measure catalogue'!C26" tooltip="6B. (Re)Assess stability of the dam and retention pond taking into account the properties of tails, used soils, appropriate safety criteria, and local condition" display="6B"/>
    <hyperlink ref="L110" location="'Measure catalogue'!C27" tooltip="6C. Modify the designs of the dam and retention pond" display="6C"/>
    <hyperlink ref="M110" location="'Measure catalogue'!C28" tooltip="6D. Create additional reservoirs for catching precipitation and flood waters" display="6D"/>
    <hyperlink ref="L113" location="'Measure catalogue'!C27" tooltip="6C. Modify the designs of the dam and retention pond" display="6C"/>
    <hyperlink ref="K114" location="'Measure catalogue'!C14" tooltip="3B. Assess pollution risk to surface waters" display="3B"/>
    <hyperlink ref="L114" location="'Measure catalogue'!C19" tooltip="3G. Install protective screens and top covers" display="3G"/>
    <hyperlink ref="M114" location="'Measure catalogue'!C34" tooltip="10A. Study the properties of soils at the TMF site and soils used for construction" display="10A"/>
    <hyperlink ref="N114" location="'Measure catalogue'!C35" tooltip="10B. Assess stability of TMF technical components considering site soil properties and appropriate safety criteria" display="10B"/>
    <hyperlink ref="K119" location="'Measure catalogue'!C26" tooltip="6B. (Re)Assess stability of the dam and retention pond taking into account the properties of tails, used soils, appropriate safety criteria, and local condition" display="6B"/>
    <hyperlink ref="K120" location="'Measure catalogue'!C26" tooltip="6B. (Re)Assess stability of the dam and retention pond taking into account the properties of tails, used soils, appropriate safety criteria, and local condition" display="6B"/>
    <hyperlink ref="L126" location="'Measure catalogue'!C26" tooltip="6B. (Re)Assess stability of the dam and retention pond taking into account the properties of tails, used soils, appropriate safety criteria, and local condition" display="6B"/>
    <hyperlink ref="K137" location="'Measure catalogue'!C26" tooltip="6B. (Re)Assess stability of the dam and retention pond taking into account the properties of tails, used soils, appropriate safety criteria, and local condition" display="6B"/>
    <hyperlink ref="K134" location="'Measure catalogue'!C26" tooltip="6B. (Re)Assess stability of the dam and retention pond taking into account the properties of tails, used soils, appropriate safety criteria, and local condition" display="6B"/>
    <hyperlink ref="L138" location="'Measure catalogue'!C26" tooltip="6B. (Re)Assess stability of the dam and retention pond taking into account the properties of tails, used soils, appropriate safety criteria, and local condition" display="6B"/>
    <hyperlink ref="K150" location="'Measure catalogue'!C26" tooltip="6B. (Re)Assess stability of the dam and retention pond taking into account the properties of tails, used soils, appropriate safety criteria, and local condition" display="6B"/>
    <hyperlink ref="K151" location="'Measure catalogue'!C26" tooltip="6B. (Re)Assess stability of the dam and retention pond taking into account the properties of tails, used soils, appropriate safety criteria, and local condition" display="6B"/>
    <hyperlink ref="K123" location="'Measure catalogue'!C25" tooltip="6A. Calculate water balance of the TMF" display="6A"/>
    <hyperlink ref="K124" location="'Measure catalogue'!C25" tooltip="6A. Calculate water balance of the TMF" display="6A"/>
    <hyperlink ref="K126" location="'Measure catalogue'!C25" tooltip="6A. Calculate water balance of the TMF" display="6A"/>
    <hyperlink ref="K130" location="'Measure catalogue'!C14" tooltip="3B. Assess pollution risk to surface waters" display="3B"/>
    <hyperlink ref="L136" location="'Measure catalogue'!C14" tooltip="3B. Assess pollution risk to surface waters" display="3B"/>
    <hyperlink ref="K138" location="'Measure catalogue'!C14" tooltip="3B. Assess pollution risk to surface waters" display="3B"/>
    <hyperlink ref="K131" location="'Measure catalogue'!C111" tooltip="23H. Regularly check monitoring parameters (see Recommendations to TMF monitoring)" display="23H"/>
    <hyperlink ref="K132" location="'Measure catalogue'!C16" tooltip="3D. Assess pollution risk to air quality" display="3D"/>
    <hyperlink ref="L132" location="'Measure catalogue'!C17" tooltip="3E. Study the feasibility of implementing protective screens, lining, and top covers" display="3E"/>
    <hyperlink ref="L150" location="'Measure catalogue'!C27" tooltip="6C. Modify the designs of the dam and retention pond" display="6C"/>
    <hyperlink ref="L151" location="'Measure catalogue'!C27" tooltip="6C. Modify the designs of the dam and retention pond" display="6C"/>
    <hyperlink ref="K152" location="'Measure catalogue'!C27" tooltip="6C. Modify the designs of the dam and retention pond" display="6C"/>
    <hyperlink ref="M138" location="'Measure catalogue'!C27" tooltip="6C. Modify the designs of the dam and retention pond" display="6C"/>
    <hyperlink ref="L137" location="'Measure catalogue'!C27" tooltip="6C. Modify the designs of the dam and retention pond" display="6C"/>
    <hyperlink ref="L134" location="'Measure catalogue'!C27" tooltip="6C. Modify the designs of the dam and retention pond" display="6C"/>
    <hyperlink ref="L135" location="'Measure catalogue'!C23" tooltip="4D. Assess the TMF impact on the environment and health of population" display="4D"/>
    <hyperlink ref="K136" location="'Measure catalogue'!C13" tooltip="3A. Assess pollution risk to ground waters" display="3A"/>
    <hyperlink ref="K139" location="'Measure catalogue'!C34" tooltip="10A. Study the properties of soils at the TMF site and soils used for construction" display="10A"/>
    <hyperlink ref="L139" location="'Measure catalogue'!C35" tooltip="10B. Assess stability of TMF technical components considering site soil properties and appropriate safety criteria" display="10B"/>
    <hyperlink ref="K141" location="'Measure catalogue'!C34" tooltip="10A. Study the properties of soils at the TMF site and soils used for construction" display="10A"/>
    <hyperlink ref="L141" location="'Measure catalogue'!C35" tooltip="10B. Assess stability of TMF technical components considering site soil properties and appropriate safety criteria" display="10B"/>
    <hyperlink ref="K142" location="'Measure catalogue'!C34" tooltip="10A. Study the properties of soils at the TMF site and soils used for construction" display="10A"/>
    <hyperlink ref="K144" location="'Measure catalogue'!C35" tooltip="10B. Assess stability of TMF technical components considering site soil properties and appropriate safety criteria" display="10B"/>
    <hyperlink ref="K145" location="'Measure catalogue'!C35" tooltip="10B. Assess stability of TMF technical components considering site soil properties and appropriate safety criteria" display="10B"/>
    <hyperlink ref="K140" location="'Measure catalogue'!C36" tooltip="10C. Assess the feasibility of measures to stabilize/strengthen the dam" display="10C"/>
    <hyperlink ref="L142" location="'Measure catalogue'!C36" tooltip="10C. Assess the feasibility of measures to stabilize/strengthen the dam" display="10C"/>
    <hyperlink ref="K143" location="'Measure catalogue'!C36" tooltip="10C. Assess the feasibility of measures to stabilize/strengthen the dam" display="10C"/>
    <hyperlink ref="K147" location="'Measure catalogue'!C36" tooltip="10C. Assess the feasibility of measures to stabilize/strengthen the dam" display="10C"/>
    <hyperlink ref="K146" location="'Measure catalogue'!C26" tooltip="6B. (Re)Assess stability of the dam and retention pond taking into account the properties of tails, used soils, appropriate safety criteria, and local condition" display="6B"/>
    <hyperlink ref="K148" location="'Measure catalogue'!C37" tooltip="11A. Update or design documentations for pipeline locations and routing" display="11A"/>
    <hyperlink ref="K149" location="'Measure catalogue'!C37" tooltip="11A. Update or design documentations for pipeline locations and routing" display="11A"/>
    <hyperlink ref="L152" location="'Measure catalogue'!C28" tooltip="6D. Create additional reservoirs for catching precipitation and flood waters" display="6D"/>
    <hyperlink ref="L153" location="'Measure catalogue'!C99" tooltip="21I. Provide, if justified, discharge of drainage water back to the tailing pond" display="21I"/>
    <hyperlink ref="K153" location="'Measure catalogue'!C97" tooltip="21G. Create or repair the upper ditch to reduce surface water run-off into the tailing pond" display="21G"/>
    <hyperlink ref="K154" location="'Measure catalogue'!C37" tooltip="11A. Update or design documentations for pipeline locations and routing" display="11A"/>
    <hyperlink ref="K157" location="'Measure catalogue'!C38" tooltip="12A. Provide on-site monitoring of observing safety regulation and margins during construction phase" display="12A"/>
    <hyperlink ref="K156" location="'Measure catalogue'!C39" tooltip="12B. Include the construction procedure into design documents" display="12B"/>
    <hyperlink ref="K158" location="'Measure catalogue'!C43" tooltip="13A. Study the feasibility of removing humus layer for future rehabilitation" display="13A"/>
    <hyperlink ref="L158" location="'Measure catalogue'!C44" tooltip="13B. Allocate and equip the site for storing the removed humus layer for future rehabilitation" display="13B"/>
    <hyperlink ref="M158" location="'Measure catalogue'!C45" tooltip="13C. Remove humus layer and store it for future rehabilitation" display="13C"/>
    <hyperlink ref="K159" location="'Measure catalogue'!C93" tooltip="21C. Install additional drainage facilities" display="21C"/>
    <hyperlink ref="L159" location="'Measure catalogue'!C96" tooltip="21F. Increase throughput of TMF drainage facilities" display="21F"/>
    <hyperlink ref="K160" location="'Measure catalogue'!C38" tooltip="12A. Provide on-site monitoring of observing safety regulation and margins during construction phase" display="12A"/>
    <hyperlink ref="K161" location="'Measure catalogue'!C38" tooltip="12A. Provide on-site monitoring of observing safety regulation and margins during construction phase" display="12A"/>
    <hyperlink ref="L160" location="'Measure catalogue'!C39" tooltip="12B. Include the construction procedure into design documents" display="12B"/>
    <hyperlink ref="M160" location="'Measure catalogue'!C40" tooltip="12C. Study the feasibility of modifying the design of TMF components including the dam and the tailing pond" display="12C"/>
    <hyperlink ref="M161" location="'Measure catalogue'!C41" tooltip="12D. Perform the works to remove incompatibilities with the dam design" display="12D"/>
    <hyperlink ref="L161" location="'Measure catalogue'!C40" tooltip="12C. Study the feasibility of modifying the design of TMF components including the dam and the tailing pond" display="12C"/>
    <hyperlink ref="K162" location="'Measure catalogue'!C40" tooltip="12C. Study the feasibility of modifying the design of TMF components including the dam and the tailing pond" display="12C"/>
    <hyperlink ref="L162" location="'Measure catalogue'!C41" tooltip="12D. Perform the works to remove incompatibilities with the dam design" display="12D"/>
    <hyperlink ref="K163" location="'Measure catalogue'!C46" tooltip="14A. Study the feasibility of constructing the top cover that reduces air dusting" display="14A"/>
    <hyperlink ref="K164" location="'Measure catalogue'!C46" tooltip="14A. Study the feasibility of constructing the top cover that reduces air dusting" display="14A"/>
    <hyperlink ref="K165" location="'Measure catalogue'!C47" tooltip="14B. Study the feasibility of constructing the bottom protective screen to prevent from pollutant leakage into ground water" display="14B"/>
    <hyperlink ref="L164" location="'Measure catalogue'!C48" tooltip="14C. Construct, if justified, the top cover" display="14C"/>
    <hyperlink ref="L165" location="'Measure catalogue'!C49" tooltip="14D. Construct, if justified, the bottom protective screen" display="14D"/>
    <hyperlink ref="K166" location="'Measure catalogue'!C42" tooltip="12E. Put the TMF into operation according to international or national regulatory requirements" display="12E"/>
    <hyperlink ref="K169" location="'Measure catalogue'!C52" tooltip="15B. Check the consistency of the TMF operation manual" display="15B"/>
    <hyperlink ref="K170" location="'Measure catalogue'!C53" tooltip="15C. Perform the expert assessment of the TMF operation and waste management plans, and approve them" display="15C"/>
    <hyperlink ref="K171" location="'Measure catalogue'!C53" tooltip="15C. Perform the expert assessment of the TMF operation and waste management plans, and approve them" display="15C"/>
    <hyperlink ref="K172" location="'Measure catalogue'!C51" tooltip="15A. Prepare/Update the TMF operation manual according to requirements " display="15A"/>
    <hyperlink ref="K173" location="'Measure catalogue'!C52" tooltip="15B. Check the consistency of the TMF operation manual" display="15B"/>
    <hyperlink ref="K174" location="'Measure catalogue'!C52" tooltip="15B. Check the consistency of the TMF operation manual" display="15B"/>
    <hyperlink ref="K175" location="'Measure catalogue'!C26" tooltip="6B. (Re)Assess stability of the dam and retention pond taking into account the properties of tails, used soils, appropriate safety criteria, and local condition" display="6B"/>
    <hyperlink ref="L175" location="'Measure catalogue'!C27" tooltip="6C. Modify the designs of the dam and retention pond" display="6C"/>
    <hyperlink ref="M175" location="'Measure catalogue'!C80" tooltip="19C. Strengthen the dam using grouting and/or drainage curtains" display="19C"/>
    <hyperlink ref="K176" location="'Measure catalogue'!C52" tooltip="15B. Check the consistency of the TMF operation manual" display="15B"/>
    <hyperlink ref="K177" location="'Measure catalogue'!C52" tooltip="15B. Check the consistency of the TMF operation manual" display="15B"/>
    <hyperlink ref="L178" location="'Measure catalogue'!C52" tooltip="15B. Check the consistency of the TMF operation manual" display="15B"/>
    <hyperlink ref="L179" location="'Measure catalogue'!C52" tooltip="15B. Check the consistency of the TMF operation manual" display="15B"/>
    <hyperlink ref="K180" location="'Measure catalogue'!C52" tooltip="15B. Check the consistency of the TMF operation manual" display="15B"/>
    <hyperlink ref="K182" location="'Measure catalogue'!C52" tooltip="15B. Check the consistency of the TMF operation manual" display="15B"/>
    <hyperlink ref="K183" location="'Measure catalogue'!C52" tooltip="15B. Check the consistency of the TMF operation manual" display="15B"/>
    <hyperlink ref="K178" location="'Measure catalogue'!C51" tooltip="15A. Prepare/Update the TMF operation manual according to requirements " display="15A"/>
    <hyperlink ref="K179" location="'Measure catalogue'!C51" tooltip="15A. Prepare/Update the TMF operation manual according to requirements " display="15A"/>
    <hyperlink ref="K181" location="'Measure catalogue'!C53" tooltip="15C. Perform the expert assessment of the TMF operation and waste management plans, and approve them" display="15C"/>
    <hyperlink ref="K184" location="'Measure catalogue'!C54" tooltip="15D. Update/Modify the TMF operation manual with procedures regulating acid mine drainage operations" display="15D"/>
    <hyperlink ref="K185" location="'Measure catalogue'!C54" tooltip="15D. Update/Modify the TMF operation manual with procedures regulating acid mine drainage operations" display="15D"/>
    <hyperlink ref="K186" location="'Measure catalogue'!C55" tooltip="16A. Define the measures intended to isolate and neutralize hazardous materials and substances" display="16A"/>
    <hyperlink ref="K187" location="'Measure catalogue'!C55" tooltip="16A. Define the measures intended to isolate and neutralize hazardous materials and substances" display="16A"/>
    <hyperlink ref="L187" location="'Measure catalogue'!C56" tooltip="16B. Change locations of the sites used for storing hazardous materials" display="16B"/>
    <hyperlink ref="K188" location="'Measure catalogue'!C65" tooltip="18B. Measure the wall thickness in selected parts of the pipeline and check the sufficient wall thickness by calculation and non-destructive test (f. e. ultrasound)" display="18B"/>
    <hyperlink ref="L188" location="'Measure catalogue'!C66" tooltip="18C. Measure the pipe length regarding to possible thermal expansion" display="18C"/>
    <hyperlink ref="K189" location="'Measure catalogue'!C55" tooltip="16A. Define the measures intended to isolate and neutralize hazardous materials and substances" display="16A"/>
    <hyperlink ref="K190" location="'Measure catalogue'!C58" tooltip="17A. Analyze the feasibility of neutralizing highly acid/base tailings materials" display="17A"/>
    <hyperlink ref="L190" location="'Measure catalogue'!C59" tooltip="17B. Consider the applicability of neutralization technologies to tailing materials" display="17B"/>
    <hyperlink ref="K191" location="'Measure catalogue'!C58" tooltip="17A. Analyze the feasibility of neutralizing highly acid/base tailings materials" display="17A"/>
    <hyperlink ref="L191" location="'Measure catalogue'!C59" tooltip="17B. Consider the applicability of neutralization technologies to tailing materials" display="17B"/>
    <hyperlink ref="K192" location="'Measure catalogue'!C60" tooltip="17C. Create the tanks for storage of alkalis and other neutralizing agents or increase their capacity" display="17C"/>
    <hyperlink ref="L192" location="'Measure catalogue'!C61" tooltip="17D. Install and put into operation equipment for neutralization of acidic (water hazard) solutions and materials using alkali solutions before the disposal to the TMF" display="17D"/>
    <hyperlink ref="K193" location="'Measure catalogue'!C62" tooltip="18A. Conduct testing of special parts of the pipeline (tees, nozzles) including fittings and document the results under the design pressure and under the excessive pressure." display="18A"/>
    <hyperlink ref="L193" location="'Measure catalogue'!C65" tooltip="18B. Measure the wall thickness in selected parts of the pipeline and check the sufficient wall thickness by calculation and non-destructive test (f. e. ultrasound)" display="18B"/>
    <hyperlink ref="N193" location="'Measure catalogue'!C67" tooltip="18D. Equip the pipelines with internal coatings (coverings) resistant to corrosion " display="18D"/>
    <hyperlink ref="O193" location="'Measure catalogue'!C68" tooltip="18E. Install compensators to changes in pipelines caused by thermal expansion " display="18E"/>
    <hyperlink ref="M193" location="'Measure catalogue'!C66" tooltip="18C. Measure the pipe length regarding to possible thermal expansion" display="18C"/>
    <hyperlink ref="K194" location="'Measure catalogue'!C69" tooltip="18F. Prepare the plans per rational routing the most important pipelines while minimizing the number of intersection points" display="18F"/>
    <hyperlink ref="L194" location="'Measure catalogue'!C70" tooltip="18G. Check correct positioning of certain points of the support and location of supporting structures " display="18G"/>
    <hyperlink ref="M194" location="'Measure catalogue'!C71" tooltip="18H. Perform maintenance of supporting structures" display="18H"/>
    <hyperlink ref="N194" location="'Measure catalogue'!C72" tooltip="18I. Create barriers and protection against hits (concrete walls, steel beams, earthen dams)" display="18I"/>
    <hyperlink ref="O194" location="'Measure catalogue'!C73" tooltip="18J. Install pipelines above the ground with a casing pipe and the catching ditch in which the fluid leakage can be detected by the personnel or sensors" display="18J"/>
    <hyperlink ref="P194" location="'Measure catalogue'!C74" tooltip="18K. Install the pipeline in such way that the water level at the maximum flood within the last 100 years is below the lower edge of the pipeline " display="18K"/>
    <hyperlink ref="K195" location="'Measure catalogue'!C75" tooltip="18L. Check pipeline and pump condition in regular intervals and confirm them in written" display="18L"/>
    <hyperlink ref="K196" location="'Measure catalogue'!C76" tooltip="18M. Check the systems for tailing transportation, except pipelines, on meeting the applicable safety requirements" display="18M"/>
    <hyperlink ref="L196" location="'Measure catalogue'!C77" tooltip="18N. Develop the methods for emergency shut-off of tailing materials transportation in case of pipeline rupture" display="18N"/>
    <hyperlink ref="K197" location="'Measure catalogue'!C76" tooltip="18M. Check the systems for tailing transportation, except pipelines, on meeting the applicable safety requirements" display="18M"/>
    <hyperlink ref="L197" location="'Measure catalogue'!C77" tooltip="18N. Develop the methods for emergency shut-off of tailing materials transportation in case of pipeline rupture" display="18N"/>
    <hyperlink ref="K198" location="'Measure catalogue'!C79" tooltip="19B. Increase the height of separating earthen walls" display="19B"/>
    <hyperlink ref="L198" location="'Measure catalogue'!C80" tooltip="19C. Strengthen the dam using grouting and/or drainage curtains" display="19C"/>
    <hyperlink ref="K200" location="'Measure catalogue'!C79" tooltip="19B. Increase the height of separating earthen walls" display="19B"/>
    <hyperlink ref="L200" location="'Measure catalogue'!C80" tooltip="19C. Strengthen the dam using grouting and/or drainage curtains" display="19C"/>
    <hyperlink ref="K199" location="'Measure catalogue'!C78" tooltip="19A. Draft/Implement the design for dam raising" display="19A"/>
    <hyperlink ref="K201" location="'Measure catalogue'!C84" tooltip="20A. Elaborate the list and schedule of the measures for drainage water treatment" display="20A"/>
    <hyperlink ref="L201" location="'Measure catalogue'!C85" tooltip="20B. Perform regular visual inspection of the  equipment located in the areas of storage and handling, which is  connected to the sewer system" display="20B"/>
    <hyperlink ref="K202" location="'Measure catalogue'!C84" tooltip="20A. Elaborate the list and schedule of the measures for drainage water treatment" display="20A"/>
    <hyperlink ref="L202" location="'Measure catalogue'!C85" tooltip="20B. Perform regular visual inspection of the  equipment located in the areas of storage and handling, which is  connected to the sewer system" display="20B"/>
    <hyperlink ref="M202" location="'Measure catalogue'!C87" tooltip="20D. Equip the dewatering devices on retaining constructions with simple locks" display="20D"/>
    <hyperlink ref="N202" location="'Measure catalogue'!C88" tooltip="20E. Install or modernize available facilities for drainage water treatment" display="20E"/>
    <hyperlink ref="K203" location="'Measure catalogue'!C85" tooltip="20B. Perform regular visual inspection of the  equipment located in the areas of storage and handling, which is  connected to the sewer system" display="20B"/>
    <hyperlink ref="L203" location="'Measure catalogue'!C87" tooltip="20D. Equip the dewatering devices on retaining constructions with simple locks" display="20D"/>
    <hyperlink ref="M203" location="'Measure catalogue'!C89" tooltip="20F. Permanently monitor drainage water streams using automatic analyzers" display="20F"/>
    <hyperlink ref="N203" location="'Measure catalogue'!C90" tooltip="20G. Create an opportunity for the time-limited separation or blocking of sewer channels in case of accident." display="20G"/>
    <hyperlink ref="L204" location="'Measure catalogue'!C87" tooltip="20D. Equip the dewatering devices on retaining constructions with simple locks" display="20D"/>
    <hyperlink ref="M204" location="'Measure catalogue'!C89" tooltip="20F. Permanently monitor drainage water streams using automatic analyzers" display="20F"/>
    <hyperlink ref="K205" location="'Measure catalogue'!C87" tooltip="20D. Equip the dewatering devices on retaining constructions with simple locks" display="20D"/>
    <hyperlink ref="M205" location="'Measure catalogue'!C90" tooltip="20G. Create an opportunity for the time-limited separation or blocking of sewer channels in case of accident." display="20G"/>
    <hyperlink ref="K204" location="'Measure catalogue'!C86" tooltip="20C. Take samples of drainage waters from production equipment or the waste stream before the inlet into the surface waters and discharge into the settling ponds" display="20C"/>
    <hyperlink ref="L205" location="'Measure catalogue'!C88" tooltip="20E. Install or modernize available facilities for drainage water treatment" display="20E"/>
    <hyperlink ref="K206" location="'Measure catalogue'!C94" tooltip="21D. Create accumulating ponds for catching water in case of severe floods" display="21D"/>
    <hyperlink ref="K207" location="'Measure catalogue'!C94" tooltip="21D. Create accumulating ponds for catching water in case of severe floods" display="21D"/>
    <hyperlink ref="K209" location="'Measure catalogue'!C92" tooltip="21B. Elaborate technical measures for adjusting the water level in the tailing pond in case of heavy rainfalls and to prevent from dusting of dry tails" display="21B"/>
    <hyperlink ref="L209" location="'Measure catalogue'!C93" tooltip="21C. Install additional drainage facilities" display="21C"/>
    <hyperlink ref="K208" location="'Measure catalogue'!C98" tooltip="21H. Make physical-chemical analysis of drainage water" display="21H"/>
    <hyperlink ref="K210" location="'Measure catalogue'!C93" tooltip="21C. Install additional drainage facilities" display="21C"/>
    <hyperlink ref="M210" location="'Measure catalogue'!C94" tooltip="21D. Create accumulating ponds for catching water in case of severe floods" display="21D"/>
    <hyperlink ref="N210" location="'Measure catalogue'!C95" tooltip="21E. Increase capacity of the accumulating ponds for catching water in case of severe floods" display="21E"/>
    <hyperlink ref="O210" location="'Measure catalogue'!C99" tooltip="21I. Provide, if justified, discharge of drainage water back to the tailing pond" display="21I"/>
    <hyperlink ref="L210" location="'Measure catalogue'!C96" tooltip="21F. Increase throughput of TMF drainage facilities" display="21F"/>
    <hyperlink ref="L211" location="'Measure catalogue'!C92" tooltip="21B. Elaborate technical measures for adjusting the water level in the tailing pond in case of heavy rainfalls and to prevent from dusting of dry tails" display="21B"/>
    <hyperlink ref="K212" location="'Measure catalogue'!C94" tooltip="21D. Create accumulating ponds for catching water in case of severe floods" display="21D"/>
    <hyperlink ref="M213" location="'Measure catalogue'!C94" tooltip="21D. Create accumulating ponds for catching water in case of severe floods" display="21D"/>
    <hyperlink ref="K214" location="'Measure catalogue'!C95" tooltip="21E. Increase capacity of the accumulating ponds for catching water in case of severe floods" display="21E"/>
    <hyperlink ref="L213" location="'Measure catalogue'!C93" tooltip="21C. Install additional drainage facilities" display="21C"/>
    <hyperlink ref="L214" location="'Measure catalogue'!C96" tooltip="21F. Increase throughput of TMF drainage facilities" display="21F"/>
    <hyperlink ref="K213" location="'Measure catalogue'!C91" tooltip="21A. Collect and analyze the available data on the intensity of floods for the last 100 years" display="21A"/>
    <hyperlink ref="K211" location="'Measure catalogue'!C91" tooltip="21A. Collect and analyze the available data on the intensity of floods for the last 100 years" display="21A"/>
    <hyperlink ref="K216" location="'Measure catalogue'!C106" tooltip="23C. Check the conformity of checkpoints to the design documentation" display="23C"/>
    <hyperlink ref="L216" location="'Measure catalogue'!C108" tooltip="23E. Perform an expert assessment on upgrading the monitoring network" display="23E"/>
    <hyperlink ref="M216" location="'Measure catalogue'!C109" tooltip="23F. Equip the TMF site with additional wells and checkpoints for monitoring basic parameters (see Recommendations to TMF monitoring)" display="23F"/>
    <hyperlink ref="M218" location="'Measure catalogue'!C106" tooltip="23C. Check the conformity of checkpoints to the design documentation" display="23C"/>
    <hyperlink ref="M222" location="'Measure catalogue'!C109" tooltip="23F. Equip the TMF site with additional wells and checkpoints for monitoring basic parameters (see Recommendations to TMF monitoring)" display="23F"/>
    <hyperlink ref="K223" location="'Measure catalogue'!C109" tooltip="23F. Equip the TMF site with additional wells and checkpoints for monitoring basic parameters (see Recommendations to TMF monitoring)" display="23F"/>
    <hyperlink ref="M223" location="'Measure catalogue'!C111" tooltip="23H. Regularly check monitoring parameters (see Recommendations to TMF monitoring)" display="23H"/>
    <hyperlink ref="K224" location="'Measure catalogue'!C111" tooltip="23H. Regularly check monitoring parameters (see Recommendations to TMF monitoring)" display="23H"/>
    <hyperlink ref="K225" location="'Measure catalogue'!C111" tooltip="23H. Regularly check monitoring parameters (see Recommendations to TMF monitoring)" display="23H"/>
    <hyperlink ref="K226" location="'Measure catalogue'!C111" tooltip="23H. Regularly check monitoring parameters (see Recommendations to TMF monitoring)" display="23H"/>
    <hyperlink ref="K227" location="'Measure catalogue'!C111" tooltip="23H. Regularly check monitoring parameters (see Recommendations to TMF monitoring)" display="23H"/>
    <hyperlink ref="K228" location="'Measure catalogue'!C111" tooltip="23H. Regularly check monitoring parameters (see Recommendations to TMF monitoring)" display="23H"/>
    <hyperlink ref="K229" location="'Measure catalogue'!C111" tooltip="23H. Regularly check monitoring parameters (see Recommendations to TMF monitoring)" display="23H"/>
    <hyperlink ref="K230" location="'Measure catalogue'!C111" tooltip="23H. Regularly check monitoring parameters (see Recommendations to TMF monitoring)" display="23H"/>
    <hyperlink ref="K231" location="'Measure catalogue'!C111" tooltip="23H. Regularly check monitoring parameters (see Recommendations to TMF monitoring)" display="23H"/>
    <hyperlink ref="K232" location="'Measure catalogue'!C111" tooltip="23H. Regularly check monitoring parameters (see Recommendations to TMF monitoring)" display="23H"/>
    <hyperlink ref="K233" location="'Measure catalogue'!C111" tooltip="23H. Regularly check monitoring parameters (see Recommendations to TMF monitoring)" display="23H"/>
    <hyperlink ref="K234" location="'Measure catalogue'!C111" tooltip="23H. Regularly check monitoring parameters (see Recommendations to TMF monitoring)" display="23H"/>
    <hyperlink ref="K235" location="'Measure catalogue'!C111" tooltip="23H. Regularly check monitoring parameters (see Recommendations to TMF monitoring)" display="23H"/>
    <hyperlink ref="K221" location="'Measure catalogue'!C111" tooltip="23H. Regularly check monitoring parameters (see Recommendations to TMF monitoring)" display="23H"/>
    <hyperlink ref="K219" location="'Measure catalogue'!C111" tooltip="23H. Regularly check monitoring parameters (see Recommendations to TMF monitoring)" display="23H"/>
    <hyperlink ref="M220" location="'Measure catalogue'!C111" tooltip="23H. Regularly check monitoring parameters (see Recommendations to TMF monitoring)" display="23H"/>
    <hyperlink ref="L220" location="'Measure catalogue'!C108" tooltip="23E. Perform an expert assessment on upgrading the monitoring network" display="23E"/>
    <hyperlink ref="L222" location="'Measure catalogue'!C108" tooltip="23E. Perform an expert assessment on upgrading the monitoring network" display="23E"/>
    <hyperlink ref="N222" location="'Measure catalogue'!C110" tooltip="23G. Carry out technical upgrading of checkpoints" display="23G"/>
    <hyperlink ref="L223" location="'Measure catalogue'!C110" tooltip="23G. Carry out technical upgrading of checkpoints" display="23G"/>
    <hyperlink ref="K218" location="'Measure catalogue'!C104" tooltip="23A. Bring the monitoring plan in compliance with the design and requirements " display="23A"/>
    <hyperlink ref="L218" location="'Measure catalogue'!C105" tooltip="23B. Eliminate inconsistencies in the TMF monitoring schedule " display="23B"/>
    <hyperlink ref="K220" location="'Measure catalogue'!C104" tooltip="23A. Bring the monitoring plan in compliance with the design and requirements " display="23A"/>
    <hyperlink ref="K217" location="'Measure catalogue'!C107" tooltip="23D. Analyze technical conditions of the monitoring network" display="23D"/>
    <hyperlink ref="K222" location="'Measure catalogue'!C107" tooltip="23D. Analyze technical conditions of the monitoring network" display="23D"/>
    <hyperlink ref="K236" location="'Measure catalogue'!C114" tooltip="24A. Modify/Review the emergency plans taking into account monitoring data, environment impact assessments and effectiveness of measures" display="24A"/>
    <hyperlink ref="L236" location="'Measure catalogue'!C116" tooltip="24C. Develop the procedure(s) missing in Emergency plan according to applicable requirements" display="24C"/>
    <hyperlink ref="K238" location="'Measure catalogue'!C114" tooltip="24A. Modify/Review the emergency plans taking into account monitoring data, environment impact assessments and effectiveness of measures" display="24A"/>
    <hyperlink ref="L238" location="'Measure catalogue'!C116" tooltip="24C. Develop the procedure(s) missing in Emergency plan according to applicable requirements" display="24C"/>
    <hyperlink ref="K237" location="'Measure catalogue'!C114" tooltip="24A. Modify/Review the emergency plans taking into account monitoring data, environment impact assessments and effectiveness of measures" display="24A"/>
    <hyperlink ref="K239" location="'Measure catalogue'!C114" tooltip="24A. Modify/Review the emergency plans taking into account monitoring data, environment impact assessments and effectiveness of measures" display="24A"/>
    <hyperlink ref="K240" location="'Measure catalogue'!C114" tooltip="24A. Modify/Review the emergency plans taking into account monitoring data, environment impact assessments and effectiveness of measures" display="24A"/>
    <hyperlink ref="K242" location="'Measure catalogue'!C126" tooltip="25A. Develop the program for training and advanced training of the TMF staff" display="25A"/>
    <hyperlink ref="K243" location="'Measure catalogue'!C127" tooltip="25B. Regularly perform trainings for the TMF staff and make corresponding records" display="25B"/>
    <hyperlink ref="K244" location="'Measure catalogue'!C126" tooltip="25A. Develop the program for training and advanced training of the TMF staff" display="25A"/>
    <hyperlink ref="L244" location="'Measure catalogue'!C127" tooltip="25B. Regularly perform trainings for the TMF staff and make corresponding records" display="25B"/>
    <hyperlink ref="K246" location="'Measure catalogue'!C127" tooltip="25B. Regularly perform trainings for the TMF staff and make corresponding records" display="25B"/>
    <hyperlink ref="K247" location="'Measure catalogue'!C127" tooltip="25B. Regularly perform trainings for the TMF staff and make corresponding records" display="25B"/>
    <hyperlink ref="K248" location="'Measure catalogue'!C127" tooltip="25B. Regularly perform trainings for the TMF staff and make corresponding records" display="25B"/>
    <hyperlink ref="K249" location="'Measure catalogue'!C127" tooltip="25B. Regularly perform trainings for the TMF staff and make corresponding records" display="25B"/>
    <hyperlink ref="K250" location="'Measure catalogue'!C127" tooltip="25B. Regularly perform trainings for the TMF staff and make corresponding records" display="25B"/>
    <hyperlink ref="K251" location="'Measure catalogue'!C127" tooltip="25B. Regularly perform trainings for the TMF staff and make corresponding records" display="25B"/>
    <hyperlink ref="K252" location="'Measure catalogue'!C127" tooltip="25B. Regularly perform trainings for the TMF staff and make corresponding records" display="25B"/>
    <hyperlink ref="K253" location="'Measure catalogue'!C127" tooltip="25B. Regularly perform trainings for the TMF staff and make corresponding records" display="25B"/>
    <hyperlink ref="K255" location="'Measure catalogue'!C127" tooltip="25B. Regularly perform trainings for the TMF staff and make corresponding records" display="25B"/>
    <hyperlink ref="K256" location="'Measure catalogue'!C127" tooltip="25B. Regularly perform trainings for the TMF staff and make corresponding records" display="25B"/>
    <hyperlink ref="K245" location="'Measure catalogue'!C128" tooltip="25C. Implement the two-way approach for the staff training involving both mining engeeners and environmental personnel to trainings " display="25C"/>
    <hyperlink ref="L252" location="'Measure catalogue'!C128" tooltip="25C. Implement the two-way approach for the staff training involving both mining engeeners and environmental personnel to trainings " display="25C"/>
    <hyperlink ref="L255" location="'Measure catalogue'!C128" tooltip="25C. Implement the two-way approach for the staff training involving both mining engeeners and environmental personnel to trainings " display="25C"/>
    <hyperlink ref="K259" location="'Measure catalogue'!C127" tooltip="25B. Regularly perform trainings for the TMF staff and make corresponding records" display="25B"/>
    <hyperlink ref="K258" location="'Measure catalogue'!C143" tooltip="30B. Develop the program of trainings and field exercises of responding to emergency situations for TMF staff " display="30B"/>
    <hyperlink ref="K257" location="'Measure catalogue'!C144" tooltip="30C. Regularly conduct trainings and field exercises to enhance the TMF staff preparedness to emergencies" display="30C"/>
    <hyperlink ref="K262" location="'Measure catalogue'!C129" tooltip="26A. Develop Major Accident Prevention Policy and Safety Management System adopted for the TMF" display="26A"/>
    <hyperlink ref="K263" location="'Measure catalogue'!C114" tooltip="24A. Modify/Review the emergency plans taking into account monitoring data, environment impact assessments and effectiveness of measures" display="24A"/>
    <hyperlink ref="K264" location="'Measure catalogue'!C114" tooltip="24A. Modify/Review the emergency plans taking into account monitoring data, environment impact assessments and effectiveness of measures" display="24A"/>
    <hyperlink ref="K265" location="'Measure catalogue'!C132" tooltip="28A. Develop the procedures for validation, review, and acceptance of emergency plans" display="28A"/>
    <hyperlink ref="K266" location="'Measure catalogue'!C132" tooltip="28A. Develop the procedures for validation, review, and acceptance of emergency plans" display="28A"/>
    <hyperlink ref="K267" location="'Measure catalogue'!C132" tooltip="28A. Develop the procedures for validation, review, and acceptance of emergency plans" display="28A"/>
    <hyperlink ref="K268" location="'Measure catalogue'!C132" tooltip="28A. Develop the procedures for validation, review, and acceptance of emergency plans" display="28A"/>
    <hyperlink ref="K269" location="'Measure catalogue'!C132" tooltip="28A. Develop the procedures for validation, review, and acceptance of emergency plans" display="28A"/>
    <hyperlink ref="K270" location="'Measure catalogue'!C132" tooltip="28A. Develop the procedures for validation, review, and acceptance of emergency plans" display="28A"/>
    <hyperlink ref="K271" location="'Measure catalogue'!C132" tooltip="28A. Develop the procedures for validation, review, and acceptance of emergency plans" display="28A"/>
    <hyperlink ref="K272" location="'Measure catalogue'!C132" tooltip="28A. Develop the procedures for validation, review, and acceptance of emergency plans" display="28A"/>
    <hyperlink ref="K273" location="'Measure catalogue'!C114" tooltip="24A. Modify/Review the emergency plans taking into account monitoring data, environment impact assessments and effectiveness of measures" display="24A"/>
    <hyperlink ref="L274" location="'Measure catalogue'!C143" tooltip="30B. Develop the program of trainings and field exercises of responding to emergency situations for TMF staff " display="30B"/>
    <hyperlink ref="L273" location="'Measure catalogue'!C116" tooltip="24C. Develop the procedure(s) missing in Emergency plan according to applicable requirements" display="24C"/>
    <hyperlink ref="K274" location="'Measure catalogue'!C142" tooltip="30A. Develop the response plan in case of emergencies" display="30A"/>
    <hyperlink ref="K275" location="'Measure catalogue'!C139" tooltip="29C. Update the emergency plan" display="29C"/>
    <hyperlink ref="K276" location="'Measure catalogue'!C139" tooltip="29C. Update the emergency plan" display="29C"/>
    <hyperlink ref="K277" location="'Measure catalogue'!C114" tooltip="24A. Modify/Review the emergency plans taking into account monitoring data, environment impact assessments and effectiveness of measures" display="24A"/>
    <hyperlink ref="K278" location="'Measure catalogue'!C114" tooltip="24A. Modify/Review the emergency plans taking into account monitoring data, environment impact assessments and effectiveness of measures" display="24A"/>
    <hyperlink ref="K279" location="'Measure catalogue'!C114" tooltip="24A. Modify/Review the emergency plans taking into account monitoring data, environment impact assessments and effectiveness of measures" display="24A"/>
    <hyperlink ref="K280" location="'Measure catalogue'!C114" tooltip="24A. Modify/Review the emergency plans taking into account monitoring data, environment impact assessments and effectiveness of measures" display="24A"/>
    <hyperlink ref="K281" location="'Measure catalogue'!C114" tooltip="24A. Modify/Review the emergency plans taking into account monitoring data, environment impact assessments and effectiveness of measures" display="24A"/>
    <hyperlink ref="K283" location="'Measure catalogue'!C114" tooltip="24A. Modify/Review the emergency plans taking into account monitoring data, environment impact assessments and effectiveness of measures" display="24A"/>
    <hyperlink ref="L277" location="'Measure catalogue'!C116" tooltip="24C. Develop the procedure(s) missing in Emergency plan according to applicable requirements" display="24C"/>
    <hyperlink ref="L278" location="'Measure catalogue'!C116" tooltip="24C. Develop the procedure(s) missing in Emergency plan according to applicable requirements" display="24C"/>
    <hyperlink ref="L279" location="'Measure catalogue'!C116" tooltip="24C. Develop the procedure(s) missing in Emergency plan according to applicable requirements" display="24C"/>
    <hyperlink ref="L280" location="'Measure catalogue'!C116" tooltip="24C. Develop the procedure(s) missing in Emergency plan according to applicable requirements" display="24C"/>
    <hyperlink ref="L281" location="'Measure catalogue'!C116" tooltip="24C. Develop the procedure(s) missing in Emergency plan according to applicable requirements" display="24C"/>
    <hyperlink ref="L283" location="'Measure catalogue'!C116" tooltip="24C. Develop the procedure(s) missing in Emergency plan according to applicable requirements" display="24C"/>
    <hyperlink ref="K282" location="'Measure catalogue'!C124" tooltip="24K. Accumulate the resources for responding the emergencies" display="24K"/>
    <hyperlink ref="K284" location="'Measure catalogue'!C123" tooltip="24J. Specify high-priority activities to eliminate potentially emergency situations" display="24J"/>
    <hyperlink ref="K285" location="'Measure catalogue'!C125" tooltip="24L. Include the procedures for elimination of emergency after-effects into the emergency plan" display="24L"/>
    <hyperlink ref="K287" location="'Measure catalogue'!C137" tooltip="29A. Develop/Update the emergency plan taking into account specifics and features of the TMF site" display="29A"/>
    <hyperlink ref="K288" location="'Measure catalogue'!C139" tooltip="29C. Update the emergency plan" display="29C"/>
    <hyperlink ref="L289" location="'Measure catalogue'!C81" tooltip="19D. Assess the possible dam failures and dam stability" display="19D"/>
    <hyperlink ref="K289" location="'Measure catalogue'!C20" tooltip="4A. Perform the study per possible accident scenarios and their after-effects" display="4A"/>
    <hyperlink ref="K290" location="'Measure catalogue'!C20" tooltip="4A. Perform the study per possible accident scenarios and their after-effects" display="4A"/>
    <hyperlink ref="L290" location="'Measure catalogue'!C30" tooltip="8A. Identify hazardous substances and mixtures stored in TMF " display="8A"/>
    <hyperlink ref="M290" location="'Measure catalogue'!C32" tooltip="8C. Draft or modify the design of the storage facility for hazardous substances and mixtures" display="8C"/>
    <hyperlink ref="K291" location="'Measure catalogue'!C124" tooltip="24K. Accumulate the resources for responding the emergencies" display="24K"/>
    <hyperlink ref="K292" location="'Measure catalogue'!C124" tooltip="24K. Accumulate the resources for responding the emergencies" display="24K"/>
    <hyperlink ref="L291" location="'Measure catalogue'!C125" tooltip="24L. Include the procedures for elimination of emergency after-effects into the emergency plan" display="24L"/>
    <hyperlink ref="L292" location="'Measure catalogue'!C125" tooltip="24L. Include the procedures for elimination of emergency after-effects into the emergency plan" display="24L"/>
    <hyperlink ref="K294" location="'Measure catalogue'!C114" tooltip="24A. Modify/Review the emergency plans taking into account monitoring data, environment impact assessments and effectiveness of measures" display="24A"/>
    <hyperlink ref="K293" location="'Measure catalogue'!C141" tooltip="29E. Mutually agree internal and external emergency plans" display="29E"/>
    <hyperlink ref="L294" location="'Measure catalogue'!C115" tooltip="24B. Develop procedures for the alarm plan" display="24B"/>
    <hyperlink ref="K295" location="'Measure catalogue'!C141" tooltip="29E. Mutually agree internal and external emergency plans" display="29E"/>
    <hyperlink ref="K296" location="'Measure catalogue'!C114" tooltip="24A. Modify/Review the emergency plans taking into account monitoring data, environment impact assessments and effectiveness of measures" display="24A"/>
    <hyperlink ref="K297" location="'Measure catalogue'!C114" tooltip="24A. Modify/Review the emergency plans taking into account monitoring data, environment impact assessments and effectiveness of measures" display="24A"/>
    <hyperlink ref="K300" location="'Measure catalogue'!C115" tooltip="24B. Develop procedures for the alarm plan" display="24B"/>
    <hyperlink ref="K303" location="'Measure catalogue'!C141" tooltip="29E. Mutually agree internal and external emergency plans" display="29E"/>
    <hyperlink ref="K304" location="'Measure catalogue'!C141" tooltip="29E. Mutually agree internal and external emergency plans" display="29E"/>
    <hyperlink ref="K305" location="'Measure catalogue'!C141" tooltip="29E. Mutually agree internal and external emergency plans" display="29E"/>
    <hyperlink ref="K298" location="'Measure catalogue'!C126" tooltip="25A. Develop the program for training and advanced training of the TMF staff" display="25A"/>
    <hyperlink ref="L298" location="'Measure catalogue'!C127" tooltip="25B. Regularly perform trainings for the TMF staff and make corresponding records" display="25B"/>
    <hyperlink ref="K299" location="'Measure catalogue'!C112" tooltip="23I. Submit regularly monitoring data to local authorities and emergency departments" display="23I"/>
    <hyperlink ref="L300" location="'Measure catalogue'!C118" tooltip="24E. Integrate a TMF early warning system into the alert system of local government / Ministry of Emergency Situations." display="24E"/>
    <hyperlink ref="K301" location="'Measure catalogue'!C145" tooltip="30D. Accumulate resources for responding to emergency situations" display="30D"/>
    <hyperlink ref="L308" location="'Measure catalogue'!C139" tooltip="29C. Update the emergency plan" display="29C"/>
    <hyperlink ref="K306" location="'Measure catalogue'!C115" tooltip="24B. Develop procedures for the alarm plan" display="24B"/>
    <hyperlink ref="K307" location="'Measure catalogue'!C115" tooltip="24B. Develop procedures for the alarm plan" display="24B"/>
    <hyperlink ref="K308" location="'Measure catalogue'!C138" tooltip="29B. Regularly submit monitoring data to local emergency departments" display="29B"/>
    <hyperlink ref="K310" location="'Measure catalogue'!C147" tooltip="31A. Develop an action and monitoring plan for TMF closure" display="31A"/>
    <hyperlink ref="K311" location="'Measure catalogue'!C148" tooltip="31B. Amend the TMF closure plan according to the set of requirements" display="31B"/>
    <hyperlink ref="L312" location="'Measure catalogue'!C148" tooltip="31B. Amend the TMF closure plan according to the set of requirements" display="31B"/>
    <hyperlink ref="K312" location="'Measure catalogue'!C147" tooltip="31A. Develop an action and monitoring plan for TMF closure" display="31A"/>
    <hyperlink ref="K314" location="'Measure catalogue'!C149" tooltip="31C. Develop the plan of landscaping and restoration of water resources during TMF closure" display="31C"/>
    <hyperlink ref="K313" location="'Measure catalogue'!C150" tooltip="31D. Study the feasibility of using tailings materials as secondary raw" display="31D"/>
    <hyperlink ref="K316" location="'Measure catalogue'!C151" tooltip="31E. Reassess the preservation and further monitoring stages using Factor of safety set by national regulations/requirements" display="31E"/>
    <hyperlink ref="K315" location="'Measure catalogue'!C153" tooltip="31G. Include monitoring procedures into the closure and rehabilitation plans " display="31G"/>
    <hyperlink ref="K317" location="'Measure catalogue'!C147" tooltip="31A. Develop an action and monitoring plan for TMF closure" display="31A"/>
    <hyperlink ref="K320" location="'Measure catalogue'!C156" tooltip="32B. Develop/Implement the measures ensuring TMF stability during closure" display="32B"/>
    <hyperlink ref="K321" location="'Measure catalogue'!C156" tooltip="32B. Develop/Implement the measures ensuring TMF stability during closure" display="32B"/>
    <hyperlink ref="K322" location="'Measure catalogue'!C148" tooltip="31B. Amend the TMF closure plan according to the set of requirements" display="31B"/>
    <hyperlink ref="L322" location="'Measure catalogue'!C149" tooltip="31C. Develop the plan of landscaping and restoration of water resources during TMF closure" display="31C"/>
    <hyperlink ref="M322" location="'Measure catalogue'!C150" tooltip="31D. Study the feasibility of using tailings materials as secondary raw" display="31D"/>
    <hyperlink ref="K323" location="'Measure catalogue'!C155" tooltip="32A. Perform an expert assessment on TMF stability during closure" display="32A"/>
    <hyperlink ref="L323" location="'Measure catalogue'!C156" tooltip="32B. Develop/Implement the measures ensuring TMF stability during closure" display="32B"/>
    <hyperlink ref="K324" location="'Measure catalogue'!C155" tooltip="32A. Perform an expert assessment on TMF stability during closure" display="32A"/>
    <hyperlink ref="L324" location="'Measure catalogue'!C156" tooltip="32B. Develop/Implement the measures ensuring TMF stability during closure" display="32B"/>
    <hyperlink ref="K325" location="'Measure catalogue'!C157" tooltip="33A. Develop the long-term strategy and action plan for rehabilitation of the TMF site  " display="33A"/>
    <hyperlink ref="K326" location="'Measure catalogue'!C157" tooltip="33A. Develop the long-term strategy and action plan for rehabilitation of the TMF site  " display="33A"/>
    <hyperlink ref="K327" location="'Measure catalogue'!C157" tooltip="33A. Develop the long-term strategy and action plan for rehabilitation of the TMF site  " display="33A"/>
    <hyperlink ref="K329" location="'Measure catalogue'!C157" tooltip="33A. Develop the long-term strategy and action plan for rehabilitation of the TMF site  " display="33A"/>
    <hyperlink ref="L327" location="'Measure catalogue'!C159" tooltip="34A. Elaborate technical measures for rehabilitation of the TMF using removed humus layer" display="34B"/>
    <hyperlink ref="K331" location="'Measure catalogue'!C160" tooltip="35A. Develop/Implement the measures ensuring TMF stability after closure" display="35A"/>
    <hyperlink ref="K332" location="'Measure catalogue'!C160" tooltip="35A. Develop/Implement the measures ensuring TMF stability after closure" display="35A"/>
    <hyperlink ref="K335" location="'Measure catalogue'!C160" tooltip="35A. Develop/Implement the measures ensuring TMF stability after closure" display="35A"/>
    <hyperlink ref="K59" location="'Measure catalogue'!C9" tooltip="1D. Prepare or complete design documentation according to regulatory requirements" display="1D"/>
    <hyperlink ref="K8" location="'Measure catalogue'!C24" tooltip="5A. Consider alternative options of TMF location and give appropriate recommendations" display="5A"/>
    <hyperlink ref="K10" location="'Measure catalogue'!C7" tooltip="1B. Update design documentation involving licensed and skilled staff" display="1B"/>
    <hyperlink ref="L9" location="'Measure catalogue'!C10" tooltip="1E. Prepare a detailed map of the TMF site and the surrounding area" display="1E"/>
    <hyperlink ref="K11" location="'Measure catalogue'!C9" tooltip="1D. Prepare or complete design documentation according to regulatory requirements" display="1D"/>
    <hyperlink ref="L11" location="'Measure catalogue'!C111" tooltip="23H. Regularly check monitoring parameters (see Recommendations to TMF monitoring)" display="23H"/>
    <hyperlink ref="M11" location="'Measure catalogue'!C112" tooltip="23I. Submit regularly monitoring data to local authorities and emergency departments" display="23I"/>
    <hyperlink ref="K13" location="'Measure catalogue'!C93" tooltip="21C. Install additional drainage facilities" display="21C"/>
    <hyperlink ref="K14" location="'Measure catalogue'!C82" tooltip="19E. Equip the TMF with emergency spillways and additional tanks and ponds for collecting emergency overflows" display="19E"/>
    <hyperlink ref="L14" location="'Measure catalogue'!C101" tooltip="21K. Repair/Modernize existing drainage facilities according to design documents or the new drainage design" display="21K"/>
    <hyperlink ref="K15" location="'Measure catalogue'!C92" tooltip="21B. Elaborate technical measures for adjusting the water level in the tailing pond in case of heavy rainfalls and to prevent from dusting of dry tails" display="21B"/>
    <hyperlink ref="M15" location="'Measure catalogue'!C96" tooltip="21F. Increase throughput of TMF drainage facilities" display="21F"/>
    <hyperlink ref="L15" location="'Measure catalogue'!C93" tooltip="21C. Install additional drainage facilities" display="21C"/>
    <hyperlink ref="K16" location="'Measure catalogue'!C93" tooltip="21C. Install additional drainage facilities" display="21C"/>
    <hyperlink ref="M16" location="'Measure catalogue'!C101" tooltip="21K. Repair/Modernize existing drainage facilities according to design documents or the new drainage design" display="21K"/>
    <hyperlink ref="K17" location="'Measure catalogue'!C94" tooltip="21D. Create accumulating ponds for catching water in case of severe floods" display="21D"/>
    <hyperlink ref="L17" location="'Measure catalogue'!C95" tooltip="21E. Increase capacity of the accumulating ponds for catching water in case of severe floods" display="21E"/>
    <hyperlink ref="K19" location="'Measure catalogue'!C94" tooltip="21D. Create accumulating ponds for catching water in case of severe floods" display="21D"/>
    <hyperlink ref="K18" location="'Measure catalogue'!C28" tooltip="6D. Create additional reservoirs for catching precipitation and flood waters" display="6D"/>
    <hyperlink ref="L18" location="'Measure catalogue'!C97" tooltip="21G. Create or repair the upper ditch to reduce surface water run-off into the tailing pond" display="21E"/>
    <hyperlink ref="K21" location="'Measure catalogue'!C14" tooltip="3B. Assess pollution risk to surface waters" display="3B"/>
    <hyperlink ref="L21" location="'Measure catalogue'!C15" tooltip="3C. Assess pollution risk to soils near the TMF site" display="3C"/>
    <hyperlink ref="M21" location="'Measure catalogue'!C16" tooltip="3D. Assess pollution risk to air quality" display="3D"/>
    <hyperlink ref="O21" location="'Measure catalogue'!C23" tooltip="4D. Assess the TMF impact on the environment and health of population" display="4D"/>
    <hyperlink ref="K22" location="'Measure catalogue'!C97" tooltip="21G. Create or repair the upper ditch to reduce surface water run-off into the tailing pond" display="21G"/>
    <hyperlink ref="M17" location="'Measure catalogue'!C96" tooltip="21F. Increase throughput of TMF drainage facilities" display="21F"/>
    <hyperlink ref="L16" location="'Measure catalogue'!C96" tooltip="21F. Increase throughput of TMF drainage facilities" display="21F"/>
    <hyperlink ref="N21" location="'Measure catalogue'!C18" tooltip="3F. Assess flooding risk for the TMF" display="3F"/>
    <hyperlink ref="L22" location="'Measure catalogue'!C158" tooltip="34A. Elaborate technical measures for rehabilitation of the TMF using removed humus layer" display="34A"/>
    <hyperlink ref="K23" location="'Measure catalogue'!C43" tooltip="13A. Study the feasibility of removing humus layer for future rehabilitation" display="13A"/>
    <hyperlink ref="L23" location="'Measure catalogue'!C44" tooltip="13B. Allocate and equip the site for storing the removed humus layer for future rehabilitation" display="13B"/>
    <hyperlink ref="M23" location="'Measure catalogue'!C45" tooltip="13C. Remove humus layer and store it for future rehabilitation" display="13C"/>
    <hyperlink ref="K25" location="'Measure catalogue'!C80" tooltip="19C. Strengthen the dam using grouting and/or drainage curtains" display="19C"/>
    <hyperlink ref="K26" location="'Measure catalogue'!C80" tooltip="19C. Strengthen the dam using grouting and/or drainage curtains" display="19C"/>
    <hyperlink ref="K27" location="'Measure catalogue'!C80" tooltip="19C. Strengthen the dam using grouting and/or drainage curtains" display="19C"/>
    <hyperlink ref="K29" location="'Measure catalogue'!C80" tooltip="19C. Strengthen the dam using grouting and/or drainage curtains" display="19C"/>
    <hyperlink ref="L26" location="'Measure catalogue'!C81" tooltip="19D. Assess the possible dam failures and dam stability" display="19D"/>
    <hyperlink ref="L27" location="'Measure catalogue'!C81" tooltip="19D. Assess the possible dam failures and dam stability" display="19D"/>
    <hyperlink ref="K28" location="'Measure catalogue'!C81" tooltip="19D. Assess the possible dam failures and dam stability" display="19D"/>
    <hyperlink ref="L29" location="'Measure catalogue'!C83" tooltip="19F. Detect locations of piping, water pathways/leakage through the dam body and locations of slope instability" display="19F"/>
    <hyperlink ref="K30" location="'Measure catalogue'!C48" tooltip="14C. Construct, if justified, the top cover" display="14C"/>
    <hyperlink ref="L30" location="'Measure catalogue'!C49" tooltip="14D. Construct, if justified, the bottom protective screen" display="14D"/>
    <hyperlink ref="K31" location="'Measure catalogue'!C49" tooltip="14D. Construct, if justified, the bottom protective screen" display="14D"/>
    <hyperlink ref="K33" location="'Measure catalogue'!C30" tooltip="8A. Identify hazardous substances and mixtures stored in TMF " display="8A"/>
    <hyperlink ref="L33" location="'Measure catalogue'!C55" tooltip="16A. Define the measures intended to isolate and neutralize hazardous materials and substances" display="16A"/>
    <hyperlink ref="K34" location="'Measure catalogue'!C58" tooltip="17A. Analyze the feasibility of neutralizing highly acid/base tailings materials" display="17A"/>
    <hyperlink ref="L34" location="'Measure catalogue'!C59" tooltip="17B. Consider the applicability of neutralization technologies to tailing materials" display="17B"/>
    <hyperlink ref="M34" location="'Measure catalogue'!C61" tooltip="17D. Install and put into operation equipment for neutralization of acidic (water hazard) solutions and materials using alkali solutions before the disposal to the TMF" display="17D"/>
    <hyperlink ref="L35" location="'Measure catalogue'!C61" tooltip="17D. Install and put into operation equipment for neutralization of acidic (water hazard) solutions and materials using alkali solutions before the disposal to the TMF" display="17D"/>
    <hyperlink ref="K35" location="'Measure catalogue'!C58" tooltip="17A. Analyze the feasibility of neutralizing highly acid/base tailings materials" display="17A"/>
    <hyperlink ref="K36" location="'Measure catalogue'!C88" tooltip="20E. Install or modernize available facilities for drainage water treatment" display="20E"/>
    <hyperlink ref="K38" location="'Measure catalogue'!C106" tooltip="23C. Check the conformity of checkpoints to the design documentation" display="23C"/>
    <hyperlink ref="L38" location="'Measure catalogue'!C107" tooltip="23D. Analyze technical conditions of the monitoring network" display="23D"/>
    <hyperlink ref="K39" location="'Measure catalogue'!C106" tooltip="23C. Check the conformity of checkpoints to the design documentation" display="23C"/>
    <hyperlink ref="K43" location="'Measure catalogue'!C106" tooltip="23C. Check the conformity of checkpoints to the design documentation" display="23C"/>
    <hyperlink ref="K44" location="'Measure catalogue'!C107" tooltip="23D. Analyze technical conditions of the monitoring network" display="23D"/>
    <hyperlink ref="L39" location="'Measure catalogue'!C109" tooltip="23F. Equip the TMF site with additional wells and checkpoints for monitoring basic parameters (see Recommendations to TMF monitoring)" display="23F"/>
    <hyperlink ref="M39" location="'Measure catalogue'!C111" tooltip="23H. Regularly check monitoring parameters (see Recommendations to TMF monitoring)" display="23H"/>
    <hyperlink ref="K40" location="'Measure catalogue'!C109" tooltip="23F. Equip the TMF site with additional wells and checkpoints for monitoring basic parameters (see Recommendations to TMF monitoring)" display="23F"/>
    <hyperlink ref="K41" location="'Measure catalogue'!C109" tooltip="23F. Equip the TMF site with additional wells and checkpoints for monitoring basic parameters (see Recommendations to TMF monitoring)" display="23F"/>
    <hyperlink ref="K42" location="'Measure catalogue'!C109" tooltip="23F. Equip the TMF site with additional wells and checkpoints for monitoring basic parameters (see Recommendations to TMF monitoring)" display="23F"/>
    <hyperlink ref="L40" location="'Measure catalogue'!C110" tooltip="23G. Carry out technical upgrading of checkpoints" display="23G"/>
    <hyperlink ref="L41" location="'Measure catalogue'!C110" tooltip="23G. Carry out technical upgrading of checkpoints" display="23G"/>
    <hyperlink ref="L43" location="'Measure catalogue'!C108" tooltip="23E. Perform an expert assessment on upgrading the monitoring network" display="23E"/>
    <hyperlink ref="L44" location="'Measure catalogue'!C108" tooltip="23E. Perform an expert assessment on upgrading the monitoring network" display="23E"/>
    <hyperlink ref="K45" location="'Measure catalogue'!C21" tooltip="4B. Assess possible local, geological, and climate risks to the TMF " display="4B"/>
    <hyperlink ref="L45" location="'Measure catalogue'!C22" tooltip="4C. Assess possible man-made risks to the TMF" display="4C"/>
    <hyperlink ref="K47" location="'Measure catalogue'!C117" tooltip="24D. Install the automated early warning system on critical parameters." display="24D"/>
    <hyperlink ref="L47" location="'Measure catalogue'!C145" tooltip="30D. Accumulate resources for responding to emergency situations" display="30D"/>
    <hyperlink ref="K48" location="'Measure catalogue'!C76" tooltip="18M. Check the systems for tailing transportation, except pipelines, on meeting the applicable safety requirements" display="18M"/>
    <hyperlink ref="L48" location="'Measure catalogue'!C77" tooltip="18N. Develop the methods for emergency shut-off of tailing materials transportation in case of pipeline rupture" display="18N"/>
    <hyperlink ref="K49" location="'Measure catalogue'!C102" tooltip="22A. Equip the TMF with facilities preventing from unauthorized access" display="22A"/>
    <hyperlink ref="K50" location="'Measure catalogue'!C103" tooltip="22B. Create sprinkler systems for fire-fighting purposes" display="22B"/>
    <hyperlink ref="K9" location="'Measure catalogue'!C7" tooltip="1B. Update design documentation involving licensed and skilled staff" display="1B"/>
    <hyperlink ref="L10" location="'Measure catalogue'!C10" tooltip="1E. Prepare a detailed map of the TMF site and the surrounding area" display="1E"/>
    <hyperlink ref="K57" location="'Measure catalogue'!C7" tooltip="1B. Update design documentation involving licensed and skilled staff" display="1B"/>
    <hyperlink ref="K58" location="'Measure catalogue'!C8" tooltip="1C. Perform expert analysis of design documents for authorities" display="1C"/>
    <hyperlink ref="K60" location="'Measure catalogue'!C9" tooltip="1D. Prepare or complete design documentation according to regulatory requirements" display="1D"/>
    <hyperlink ref="K61" location="'Measure catalogue'!C9" tooltip="1D. Prepare or complete design documentation according to regulatory requirements" display="1D"/>
    <hyperlink ref="K62" location="'Measure catalogue'!C9" tooltip="1D. Prepare or complete design documentation according to regulatory requirements" display="1D"/>
    <hyperlink ref="K64" location="'Measure catalogue'!C9" tooltip="1D. Prepare or complete design documentation according to regulatory requirements" display="1D"/>
    <hyperlink ref="K65" location="'Measure catalogue'!C6" tooltip="1A. Update design documentation made by a licensed company" display="1A"/>
    <hyperlink ref="K66" location="'Measure catalogue'!C9" tooltip="1D. Prepare or complete design documentation according to regulatory requirements" display="1D"/>
    <hyperlink ref="K69" location="'Measure catalogue'!C12" tooltip="2B. Inform local communities and NGOs on the essence of the TMF design and get their opinion/concent" display="2B"/>
    <hyperlink ref="K68" location="'Measure catalogue'!C12" tooltip="2B. Inform local communities and NGOs on the essence of the TMF design and get their opinion/concent" display="2B"/>
    <hyperlink ref="K56" location="'Measure catalogue'!C6" tooltip="1A. Update design documentation made by a licensed company" display="1A"/>
    <hyperlink ref="K63" location="'Measure catalogue'!C8" tooltip="1C. Perform expert analysis of design documents for authorities" display="1C"/>
    <hyperlink ref="L80" location="'Measure catalogue'!C24" tooltip="5A. Consider alternative options of TMF location and give appropriate recommendations" display="5A"/>
    <hyperlink ref="K78" location="'Measure catalogue'!C24" tooltip="5A. Consider alternative options of TMF location and give appropriate recommendations" display="5A"/>
    <hyperlink ref="K77" location="'Measure catalogue'!C24" tooltip="5A. Consider alternative options of TMF location and give appropriate recommendations" display="5A"/>
    <hyperlink ref="K76" location="'Measure catalogue'!C24" tooltip="5A. Consider alternative options of TMF location and give appropriate recommendations" display="5A"/>
    <hyperlink ref="K75" location="'Measure catalogue'!C24" tooltip="5A. Consider alternative options of TMF location and give appropriate recommendations" display="5A"/>
    <hyperlink ref="K74" location="'Measure catalogue'!C11" tooltip="2A. Discuss the TMF projects with local authorities and public" display="2A"/>
    <hyperlink ref="K73" location="'Measure catalogue'!C12" tooltip="2B. Inform local communities and NGOs on the essence of the TMF design and get their opinion/concent" display="2B"/>
    <hyperlink ref="K72" location="'Measure catalogue'!C23" tooltip="4D. Assess the TMF impact on the environment and health of population" display="4D"/>
    <hyperlink ref="K80" location="'Measure catalogue'!C23" tooltip="4D. Assess the TMF impact on the environment and health of population" display="4D"/>
    <hyperlink ref="K85" location="'Measure catalogue'!C23" tooltip="4D. Assess the TMF impact on the environment and health of population" display="4D"/>
    <hyperlink ref="L84" location="'Measure catalogue'!C10" tooltip="1E. Prepare a detailed map of the TMF site and the surrounding area" display="1E"/>
    <hyperlink ref="K82" location="'Measure catalogue'!C10" tooltip="1E. Prepare a detailed map of the TMF site and the surrounding area" display="1E"/>
    <hyperlink ref="K83" location="'Measure catalogue'!C10" tooltip="1E. Prepare a detailed map of the TMF site and the surrounding area" display="1E"/>
    <hyperlink ref="K86" location="'Measure catalogue'!C25" tooltip="6A. Calculate water balance of the TMF" display="6A"/>
    <hyperlink ref="K87" location="'Measure catalogue'!C22" tooltip="4C. Assess possible man-made risks to the TMF" display="4C"/>
    <hyperlink ref="L87" location="'Measure catalogue'!C23" tooltip="4D. Assess the TMF impact on the environment and health of population" display="4D"/>
    <hyperlink ref="K88" location="'Measure catalogue'!C14" tooltip="3B. Assess pollution risk to surface waters" display="3B"/>
    <hyperlink ref="L88" location="'Measure catalogue'!C18" tooltip="3F. Assess flooding risk for the TMF" display="3F"/>
    <hyperlink ref="K90" location="'Measure catalogue'!C24" tooltip="5A. Consider alternative options of TMF location and give appropriate recommendations" display="5A"/>
    <hyperlink ref="K81" location="'Measure catalogue'!C23" tooltip="4D. Assess the TMF impact on the environment and health of population" display="4D"/>
    <hyperlink ref="K94" location="'Measure catalogue'!C21" tooltip="4B. Assess possible local, geological, and climate risks to the TMF " display="4B"/>
    <hyperlink ref="L94" location="'Measure catalogue'!C22" tooltip="4C. Assess possible man-made risks to the TMF" display="4C"/>
    <hyperlink ref="K96" location="'Measure catalogue'!C20" tooltip="4A. Perform the study per possible accident scenarios and their after-effects" display="4A"/>
    <hyperlink ref="K97" location="'Measure catalogue'!C30" tooltip="8A. Identify hazardous substances and mixtures stored in TMF " display="8A"/>
    <hyperlink ref="L207" location="'Measure catalogue'!C97" tooltip="21G. Create or repair the upper ditch to reduce surface water run-off into the tailing pond" display="21G"/>
    <hyperlink ref="L206" location="'Measure catalogue'!C95" tooltip="21E. Increase capacity of the accumulating ponds for catching water in case of severe floods" display="21E"/>
    <hyperlink ref="K319" location="'Measure catalogue'!C154" tooltip="31H. Appoint the personnel responsible for control over the closed / rehabilitated TMF" display="31H"/>
    <hyperlink ref="K318" location="'Measure catalogue'!C155" tooltip="32A. Perform an expert assessment on TMF stability during closure" display="32A"/>
    <hyperlink ref="K333" location="'Measure catalogue'!C160" tooltip="35A. Develop/Implement the measures ensuring TMF stability after closure" display="35A"/>
    <hyperlink ref="K330" location="'Measure catalogue'!C159" tooltip="34A. Elaborate technical measures for rehabilitation of the TMF using removed humus layer" display="34B"/>
    <hyperlink ref="K328" location="'Measure catalogue'!C158" display="34A"/>
    <hyperlink ref="L254" location="'Measure catalogue'!C127" display="25B"/>
    <hyperlink ref="K254" location="'Measure catalogue'!A126" display="25A"/>
    <hyperlink ref="K334" location="'Measure catalogue'!A161" display="35B"/>
  </hyperlinks>
  <printOptions/>
  <pageMargins left="0.7874015748031497" right="0.3937007874015748" top="0.7874015748031497" bottom="0.7874015748031497" header="0.5118110236220472" footer="0.31496062992125984"/>
  <pageSetup horizontalDpi="600" verticalDpi="600" orientation="landscape" paperSize="9" r:id="rId2"/>
  <headerFooter alignWithMargins="0">
    <oddHeader>&amp;C&amp;"-,полужирный"&amp;10&amp;URaising Knowledge among Students and Teachers on Tailings Safety and its Legislative Review in Ukraine</oddHeader>
    <oddFooter>&amp;L&amp;A&amp;C&amp;P&amp;R&amp;F</oddFooter>
  </headerFooter>
  <drawing r:id="rId1"/>
</worksheet>
</file>

<file path=xl/worksheets/sheet4.xml><?xml version="1.0" encoding="utf-8"?>
<worksheet xmlns="http://schemas.openxmlformats.org/spreadsheetml/2006/main" xmlns:r="http://schemas.openxmlformats.org/officeDocument/2006/relationships">
  <dimension ref="A1:AH106"/>
  <sheetViews>
    <sheetView view="pageLayout" zoomScale="55" zoomScalePageLayoutView="55" workbookViewId="0" topLeftCell="D81">
      <selection activeCell="J113" sqref="J113"/>
    </sheetView>
  </sheetViews>
  <sheetFormatPr defaultColWidth="10.7109375" defaultRowHeight="15"/>
  <cols>
    <col min="1" max="1" width="4.8515625" style="56" customWidth="1"/>
    <col min="2" max="2" width="54.28125" style="21" customWidth="1"/>
    <col min="3" max="3" width="19.7109375" style="21" customWidth="1"/>
    <col min="4" max="4" width="10.421875" style="56" customWidth="1"/>
    <col min="5" max="5" width="11.00390625" style="21" customWidth="1"/>
    <col min="6" max="8" width="6.7109375" style="21" customWidth="1"/>
    <col min="9" max="9" width="15.00390625" style="21" customWidth="1"/>
    <col min="10" max="10" width="10.7109375" style="21" customWidth="1"/>
    <col min="11" max="16" width="5.7109375" style="21" customWidth="1"/>
    <col min="17" max="17" width="20.421875" style="21" customWidth="1"/>
    <col min="18" max="18" width="41.8515625" style="21" customWidth="1"/>
    <col min="19" max="19" width="27.28125" style="21" customWidth="1"/>
    <col min="20" max="20" width="3.57421875" style="21" customWidth="1"/>
    <col min="21" max="21" width="6.57421875" style="21" customWidth="1"/>
    <col min="22" max="22" width="6.421875" style="21" customWidth="1"/>
    <col min="23" max="23" width="5.421875" style="21" customWidth="1"/>
    <col min="24" max="24" width="4.7109375" style="21" customWidth="1"/>
    <col min="25" max="25" width="5.421875" style="21" customWidth="1"/>
    <col min="26" max="26" width="5.28125" style="21" customWidth="1"/>
    <col min="27" max="27" width="5.57421875" style="21" customWidth="1"/>
    <col min="28" max="28" width="6.421875" style="21" customWidth="1"/>
    <col min="29" max="29" width="6.28125" style="21" customWidth="1"/>
    <col min="30" max="30" width="6.140625" style="21" customWidth="1"/>
    <col min="31" max="32" width="6.00390625" style="21" customWidth="1"/>
    <col min="33" max="33" width="13.140625" style="21" customWidth="1"/>
    <col min="34" max="34" width="19.28125" style="21" customWidth="1"/>
    <col min="35" max="16384" width="10.7109375" style="21" customWidth="1"/>
  </cols>
  <sheetData>
    <row r="1" spans="1:17" ht="22.5" customHeight="1">
      <c r="A1" s="384" t="s">
        <v>703</v>
      </c>
      <c r="B1" s="384"/>
      <c r="C1" s="384"/>
      <c r="D1" s="384"/>
      <c r="E1" s="384"/>
      <c r="F1" s="384"/>
      <c r="G1" s="384"/>
      <c r="H1" s="384"/>
      <c r="I1" s="384"/>
      <c r="J1" s="384"/>
      <c r="K1" s="384"/>
      <c r="L1" s="384"/>
      <c r="M1" s="384"/>
      <c r="N1" s="384"/>
      <c r="O1" s="384"/>
      <c r="P1" s="384"/>
      <c r="Q1" s="384"/>
    </row>
    <row r="2" spans="1:17" s="56" customFormat="1" ht="22.5" customHeight="1" thickBot="1">
      <c r="A2" s="387" t="s">
        <v>1058</v>
      </c>
      <c r="B2" s="387"/>
      <c r="C2" s="387"/>
      <c r="D2" s="387"/>
      <c r="E2" s="387"/>
      <c r="F2" s="387"/>
      <c r="G2" s="387"/>
      <c r="H2" s="387"/>
      <c r="I2" s="387"/>
      <c r="J2" s="387"/>
      <c r="K2" s="387"/>
      <c r="L2" s="387"/>
      <c r="M2" s="387"/>
      <c r="N2" s="387"/>
      <c r="O2" s="387"/>
      <c r="P2" s="387"/>
      <c r="Q2" s="387"/>
    </row>
    <row r="3" spans="1:17" s="56" customFormat="1" ht="22.5" customHeight="1" thickBot="1">
      <c r="A3" s="388" t="s">
        <v>954</v>
      </c>
      <c r="B3" s="385"/>
      <c r="C3" s="385"/>
      <c r="D3" s="385"/>
      <c r="E3" s="385"/>
      <c r="F3" s="385"/>
      <c r="G3" s="385"/>
      <c r="H3" s="385"/>
      <c r="I3" s="385"/>
      <c r="J3" s="385"/>
      <c r="K3" s="385"/>
      <c r="L3" s="385"/>
      <c r="M3" s="385"/>
      <c r="N3" s="385"/>
      <c r="O3" s="385"/>
      <c r="P3" s="385"/>
      <c r="Q3" s="389"/>
    </row>
    <row r="4" spans="1:19" s="22" customFormat="1" ht="26.25" thickBot="1">
      <c r="A4" s="343"/>
      <c r="B4" s="343" t="s">
        <v>706</v>
      </c>
      <c r="C4" s="344" t="s">
        <v>417</v>
      </c>
      <c r="D4" s="339" t="s">
        <v>707</v>
      </c>
      <c r="E4" s="340"/>
      <c r="F4" s="340"/>
      <c r="G4" s="340"/>
      <c r="H4" s="341"/>
      <c r="I4" s="168" t="s">
        <v>9</v>
      </c>
      <c r="J4" s="118" t="s">
        <v>421</v>
      </c>
      <c r="K4" s="349" t="s">
        <v>165</v>
      </c>
      <c r="L4" s="350"/>
      <c r="M4" s="350"/>
      <c r="N4" s="350"/>
      <c r="O4" s="350"/>
      <c r="P4" s="351"/>
      <c r="Q4" s="169" t="s">
        <v>147</v>
      </c>
      <c r="R4" s="10"/>
      <c r="S4" s="10"/>
    </row>
    <row r="5" spans="1:33" s="22" customFormat="1" ht="48.75" customHeight="1" thickBot="1">
      <c r="A5" s="343"/>
      <c r="B5" s="343"/>
      <c r="C5" s="345"/>
      <c r="D5" s="121" t="s">
        <v>759</v>
      </c>
      <c r="E5" s="121" t="s">
        <v>713</v>
      </c>
      <c r="F5" s="121" t="s">
        <v>714</v>
      </c>
      <c r="G5" s="121" t="s">
        <v>715</v>
      </c>
      <c r="H5" s="121" t="s">
        <v>716</v>
      </c>
      <c r="I5" s="163" t="s">
        <v>717</v>
      </c>
      <c r="J5" s="164" t="s">
        <v>166</v>
      </c>
      <c r="K5" s="352" t="s">
        <v>167</v>
      </c>
      <c r="L5" s="353"/>
      <c r="M5" s="353"/>
      <c r="N5" s="353"/>
      <c r="O5" s="353"/>
      <c r="P5" s="354"/>
      <c r="Q5" s="170" t="s">
        <v>418</v>
      </c>
      <c r="R5" s="10"/>
      <c r="S5" s="10"/>
      <c r="U5" s="381" t="s">
        <v>100</v>
      </c>
      <c r="V5" s="382"/>
      <c r="W5" s="382"/>
      <c r="X5" s="382"/>
      <c r="Y5" s="382"/>
      <c r="Z5" s="382"/>
      <c r="AA5" s="382"/>
      <c r="AB5" s="382"/>
      <c r="AC5" s="382"/>
      <c r="AD5" s="382"/>
      <c r="AE5" s="382"/>
      <c r="AF5" s="383"/>
      <c r="AG5" s="346" t="s">
        <v>731</v>
      </c>
    </row>
    <row r="6" spans="1:33" s="22" customFormat="1" ht="13.5" thickBot="1">
      <c r="A6" s="122"/>
      <c r="B6" s="357" t="s">
        <v>700</v>
      </c>
      <c r="C6" s="358"/>
      <c r="D6" s="358"/>
      <c r="E6" s="358"/>
      <c r="F6" s="358"/>
      <c r="G6" s="358"/>
      <c r="H6" s="358"/>
      <c r="I6" s="358"/>
      <c r="J6" s="358"/>
      <c r="K6" s="358"/>
      <c r="L6" s="358"/>
      <c r="M6" s="358"/>
      <c r="N6" s="358"/>
      <c r="O6" s="358"/>
      <c r="P6" s="358"/>
      <c r="Q6" s="359"/>
      <c r="R6" s="10"/>
      <c r="S6" s="10"/>
      <c r="T6" s="210" t="s">
        <v>416</v>
      </c>
      <c r="U6" s="8" t="s">
        <v>34</v>
      </c>
      <c r="V6" s="8" t="s">
        <v>22</v>
      </c>
      <c r="W6" s="8" t="s">
        <v>25</v>
      </c>
      <c r="X6" s="8" t="s">
        <v>47</v>
      </c>
      <c r="Y6" s="8" t="s">
        <v>27</v>
      </c>
      <c r="Z6" s="8" t="s">
        <v>43</v>
      </c>
      <c r="AA6" s="8" t="s">
        <v>33</v>
      </c>
      <c r="AB6" s="8" t="s">
        <v>32</v>
      </c>
      <c r="AC6" s="8" t="s">
        <v>45</v>
      </c>
      <c r="AD6" s="8" t="s">
        <v>244</v>
      </c>
      <c r="AE6" s="8" t="s">
        <v>28</v>
      </c>
      <c r="AF6" s="8" t="s">
        <v>74</v>
      </c>
      <c r="AG6" s="347"/>
    </row>
    <row r="7" spans="1:33" s="22" customFormat="1" ht="39" thickBot="1">
      <c r="A7" s="14">
        <v>1</v>
      </c>
      <c r="B7" s="232" t="s">
        <v>794</v>
      </c>
      <c r="C7" s="15" t="s">
        <v>445</v>
      </c>
      <c r="D7" s="180"/>
      <c r="E7" s="159">
        <v>1</v>
      </c>
      <c r="F7" s="160"/>
      <c r="G7" s="160"/>
      <c r="H7" s="161"/>
      <c r="I7" s="13">
        <f>E7*3+F7*2+G7+H7*0</f>
        <v>3</v>
      </c>
      <c r="J7" s="50" t="s">
        <v>34</v>
      </c>
      <c r="K7" s="49" t="s">
        <v>35</v>
      </c>
      <c r="L7" s="72"/>
      <c r="M7" s="72"/>
      <c r="N7" s="45"/>
      <c r="O7" s="45"/>
      <c r="P7" s="45"/>
      <c r="Q7" s="45"/>
      <c r="R7" s="10"/>
      <c r="S7" s="10"/>
      <c r="T7" s="22">
        <f>A7</f>
        <v>1</v>
      </c>
      <c r="U7" s="183">
        <f>IF(J7=$U$6,I7,0)</f>
        <v>3</v>
      </c>
      <c r="V7" s="184">
        <f>IF(J7=$V$6,I7,0)</f>
        <v>0</v>
      </c>
      <c r="W7" s="184">
        <f>IF(J7=$W$6,I7,0)</f>
        <v>0</v>
      </c>
      <c r="X7" s="184">
        <f>IF(J7=$X$6,I7,0)</f>
        <v>0</v>
      </c>
      <c r="Y7" s="184">
        <f>IF(J7=$Y$6,I7,0)</f>
        <v>0</v>
      </c>
      <c r="Z7" s="184">
        <f>IF(J7=$Z$6,I7,0)</f>
        <v>0</v>
      </c>
      <c r="AA7" s="184">
        <f>IF(J7=$AA$6,I7,0)</f>
        <v>0</v>
      </c>
      <c r="AB7" s="184">
        <f>IF(J7=$AB$6,I7,0)</f>
        <v>0</v>
      </c>
      <c r="AC7" s="184">
        <f>IF(J7=$AC$6,I7,0)</f>
        <v>0</v>
      </c>
      <c r="AD7" s="184">
        <f>IF(J7=$AD$6,I7,0)</f>
        <v>0</v>
      </c>
      <c r="AE7" s="184">
        <f>IF(J7=$AE$6,I7,0)</f>
        <v>0</v>
      </c>
      <c r="AF7" s="184">
        <f>IF(J7=$AF$6,I7,0)</f>
        <v>0</v>
      </c>
      <c r="AG7" s="190">
        <f>IF(D7=1,J7,0)</f>
        <v>0</v>
      </c>
    </row>
    <row r="8" spans="1:33" s="22" customFormat="1" ht="26.25" thickBot="1">
      <c r="A8" s="14">
        <v>2</v>
      </c>
      <c r="B8" s="227" t="s">
        <v>446</v>
      </c>
      <c r="C8" s="15" t="s">
        <v>447</v>
      </c>
      <c r="D8" s="180"/>
      <c r="E8" s="159"/>
      <c r="F8" s="160">
        <v>1</v>
      </c>
      <c r="G8" s="160"/>
      <c r="H8" s="161"/>
      <c r="I8" s="13">
        <f>E8*3+F8*2+G8+H8*0</f>
        <v>2</v>
      </c>
      <c r="J8" s="14" t="s">
        <v>22</v>
      </c>
      <c r="K8" s="94" t="s">
        <v>24</v>
      </c>
      <c r="L8" s="49" t="s">
        <v>316</v>
      </c>
      <c r="M8" s="72"/>
      <c r="N8" s="45"/>
      <c r="O8" s="45"/>
      <c r="P8" s="45"/>
      <c r="Q8" s="45"/>
      <c r="R8" s="10"/>
      <c r="S8" s="10"/>
      <c r="T8" s="22">
        <f aca="true" t="shared" si="0" ref="T8:T71">A8</f>
        <v>2</v>
      </c>
      <c r="U8" s="186">
        <f aca="true" t="shared" si="1" ref="U8:U48">IF(J8=$U$6,I8,0)</f>
        <v>0</v>
      </c>
      <c r="V8" s="187">
        <f aca="true" t="shared" si="2" ref="V8:V49">IF(J8=$V$6,I8,0)</f>
        <v>2</v>
      </c>
      <c r="W8" s="187">
        <f aca="true" t="shared" si="3" ref="W8:W49">IF(J8=$W$6,I8,0)</f>
        <v>0</v>
      </c>
      <c r="X8" s="187">
        <f aca="true" t="shared" si="4" ref="X8:X49">IF(J8=$X$6,I8,0)</f>
        <v>0</v>
      </c>
      <c r="Y8" s="187">
        <f aca="true" t="shared" si="5" ref="Y8:Y49">IF(J8=$Y$6,I8,0)</f>
        <v>0</v>
      </c>
      <c r="Z8" s="187">
        <f aca="true" t="shared" si="6" ref="Z8:Z49">IF(J8=$Z$6,I8,0)</f>
        <v>0</v>
      </c>
      <c r="AA8" s="187">
        <f aca="true" t="shared" si="7" ref="AA8:AA49">IF(J8=$AA$6,I8,0)</f>
        <v>0</v>
      </c>
      <c r="AB8" s="187">
        <f aca="true" t="shared" si="8" ref="AB8:AB49">IF(J8=$AB$6,I8,0)</f>
        <v>0</v>
      </c>
      <c r="AC8" s="187">
        <f aca="true" t="shared" si="9" ref="AC8:AC49">IF(J8=$AC$6,I8,0)</f>
        <v>0</v>
      </c>
      <c r="AD8" s="187">
        <f aca="true" t="shared" si="10" ref="AD8:AD49">IF(J8=$AD$6,I8,0)</f>
        <v>0</v>
      </c>
      <c r="AE8" s="187">
        <f aca="true" t="shared" si="11" ref="AE8:AE49">IF(J8=$AE$6,I8,0)</f>
        <v>0</v>
      </c>
      <c r="AF8" s="187">
        <f aca="true" t="shared" si="12" ref="AF8:AF49">IF(J8=$AF$6,I8,0)</f>
        <v>0</v>
      </c>
      <c r="AG8" s="191">
        <f>IF(D8=1,J8,0)</f>
        <v>0</v>
      </c>
    </row>
    <row r="9" spans="1:33" s="22" customFormat="1" ht="39" thickBot="1">
      <c r="A9" s="14">
        <v>3</v>
      </c>
      <c r="B9" s="227" t="s">
        <v>448</v>
      </c>
      <c r="C9" s="15" t="s">
        <v>447</v>
      </c>
      <c r="D9" s="180"/>
      <c r="E9" s="159"/>
      <c r="F9" s="160"/>
      <c r="G9" s="160">
        <v>1</v>
      </c>
      <c r="H9" s="161"/>
      <c r="I9" s="13">
        <f aca="true" t="shared" si="13" ref="I9:I18">E9*3+F9*2+G9+H9*0</f>
        <v>1</v>
      </c>
      <c r="J9" s="14" t="s">
        <v>22</v>
      </c>
      <c r="K9" s="94" t="s">
        <v>24</v>
      </c>
      <c r="L9" s="49" t="s">
        <v>316</v>
      </c>
      <c r="M9" s="72"/>
      <c r="N9" s="45"/>
      <c r="O9" s="45"/>
      <c r="P9" s="45"/>
      <c r="Q9" s="45"/>
      <c r="R9" s="10"/>
      <c r="S9" s="10"/>
      <c r="T9" s="22">
        <f t="shared" si="0"/>
        <v>3</v>
      </c>
      <c r="U9" s="186">
        <f t="shared" si="1"/>
        <v>0</v>
      </c>
      <c r="V9" s="187">
        <f t="shared" si="2"/>
        <v>1</v>
      </c>
      <c r="W9" s="187">
        <f t="shared" si="3"/>
        <v>0</v>
      </c>
      <c r="X9" s="187">
        <f t="shared" si="4"/>
        <v>0</v>
      </c>
      <c r="Y9" s="187">
        <f t="shared" si="5"/>
        <v>0</v>
      </c>
      <c r="Z9" s="187">
        <f t="shared" si="6"/>
        <v>0</v>
      </c>
      <c r="AA9" s="187">
        <f t="shared" si="7"/>
        <v>0</v>
      </c>
      <c r="AB9" s="187">
        <f t="shared" si="8"/>
        <v>0</v>
      </c>
      <c r="AC9" s="187">
        <f t="shared" si="9"/>
        <v>0</v>
      </c>
      <c r="AD9" s="187">
        <f t="shared" si="10"/>
        <v>0</v>
      </c>
      <c r="AE9" s="187">
        <f t="shared" si="11"/>
        <v>0</v>
      </c>
      <c r="AF9" s="187">
        <f t="shared" si="12"/>
        <v>0</v>
      </c>
      <c r="AG9" s="191">
        <f>IF(D9=1,J9,0)</f>
        <v>0</v>
      </c>
    </row>
    <row r="10" spans="1:33" s="22" customFormat="1" ht="15" customHeight="1" thickBot="1">
      <c r="A10" s="14">
        <v>4</v>
      </c>
      <c r="B10" s="229" t="s">
        <v>771</v>
      </c>
      <c r="C10" s="15" t="s">
        <v>449</v>
      </c>
      <c r="D10" s="180"/>
      <c r="E10" s="159"/>
      <c r="F10" s="160"/>
      <c r="G10" s="160">
        <v>1</v>
      </c>
      <c r="H10" s="161"/>
      <c r="I10" s="13">
        <f t="shared" si="13"/>
        <v>1</v>
      </c>
      <c r="J10" s="14" t="s">
        <v>28</v>
      </c>
      <c r="K10" s="94" t="s">
        <v>29</v>
      </c>
      <c r="L10" s="49" t="s">
        <v>384</v>
      </c>
      <c r="M10" s="49" t="s">
        <v>399</v>
      </c>
      <c r="N10" s="45"/>
      <c r="O10" s="45"/>
      <c r="P10" s="45"/>
      <c r="Q10" s="45"/>
      <c r="R10" s="10"/>
      <c r="S10" s="10"/>
      <c r="T10" s="22">
        <f t="shared" si="0"/>
        <v>4</v>
      </c>
      <c r="U10" s="186">
        <f t="shared" si="1"/>
        <v>0</v>
      </c>
      <c r="V10" s="187">
        <f t="shared" si="2"/>
        <v>0</v>
      </c>
      <c r="W10" s="187">
        <f t="shared" si="3"/>
        <v>0</v>
      </c>
      <c r="X10" s="187">
        <f t="shared" si="4"/>
        <v>0</v>
      </c>
      <c r="Y10" s="187">
        <f t="shared" si="5"/>
        <v>0</v>
      </c>
      <c r="Z10" s="187">
        <f t="shared" si="6"/>
        <v>0</v>
      </c>
      <c r="AA10" s="187">
        <f t="shared" si="7"/>
        <v>0</v>
      </c>
      <c r="AB10" s="187">
        <f t="shared" si="8"/>
        <v>0</v>
      </c>
      <c r="AC10" s="187">
        <f t="shared" si="9"/>
        <v>0</v>
      </c>
      <c r="AD10" s="187">
        <f t="shared" si="10"/>
        <v>0</v>
      </c>
      <c r="AE10" s="187">
        <f t="shared" si="11"/>
        <v>1</v>
      </c>
      <c r="AF10" s="187">
        <f t="shared" si="12"/>
        <v>0</v>
      </c>
      <c r="AG10" s="191">
        <f aca="true" t="shared" si="14" ref="AG10:AG49">IF(D10=1,J10,0)</f>
        <v>0</v>
      </c>
    </row>
    <row r="11" spans="1:33" s="22" customFormat="1" ht="13.5" customHeight="1" thickBot="1">
      <c r="A11" s="122"/>
      <c r="B11" s="357" t="s">
        <v>450</v>
      </c>
      <c r="C11" s="358"/>
      <c r="D11" s="358"/>
      <c r="E11" s="358"/>
      <c r="F11" s="358"/>
      <c r="G11" s="358"/>
      <c r="H11" s="358"/>
      <c r="I11" s="358"/>
      <c r="J11" s="358"/>
      <c r="K11" s="358"/>
      <c r="L11" s="358"/>
      <c r="M11" s="358"/>
      <c r="N11" s="358"/>
      <c r="O11" s="358"/>
      <c r="P11" s="358"/>
      <c r="Q11" s="359"/>
      <c r="R11" s="10"/>
      <c r="S11" s="10"/>
      <c r="U11" s="186"/>
      <c r="V11" s="187"/>
      <c r="W11" s="187"/>
      <c r="X11" s="187"/>
      <c r="Y11" s="187"/>
      <c r="Z11" s="187"/>
      <c r="AA11" s="187"/>
      <c r="AB11" s="187"/>
      <c r="AC11" s="187"/>
      <c r="AD11" s="187"/>
      <c r="AE11" s="187"/>
      <c r="AF11" s="187"/>
      <c r="AG11" s="191"/>
    </row>
    <row r="12" spans="1:33" s="22" customFormat="1" ht="13.5" thickBot="1">
      <c r="A12" s="14">
        <v>5</v>
      </c>
      <c r="B12" s="232" t="s">
        <v>795</v>
      </c>
      <c r="C12" s="40" t="s">
        <v>456</v>
      </c>
      <c r="D12" s="180"/>
      <c r="E12" s="159">
        <v>1</v>
      </c>
      <c r="F12" s="160"/>
      <c r="G12" s="160"/>
      <c r="H12" s="161"/>
      <c r="I12" s="13">
        <f t="shared" si="13"/>
        <v>3</v>
      </c>
      <c r="J12" s="11" t="s">
        <v>43</v>
      </c>
      <c r="K12" s="95" t="s">
        <v>374</v>
      </c>
      <c r="L12" s="73"/>
      <c r="M12" s="73"/>
      <c r="N12" s="45"/>
      <c r="O12" s="45"/>
      <c r="P12" s="45"/>
      <c r="Q12" s="45"/>
      <c r="R12" s="10"/>
      <c r="S12" s="10"/>
      <c r="T12" s="22">
        <f t="shared" si="0"/>
        <v>5</v>
      </c>
      <c r="U12" s="186">
        <f t="shared" si="1"/>
        <v>0</v>
      </c>
      <c r="V12" s="187">
        <f t="shared" si="2"/>
        <v>0</v>
      </c>
      <c r="W12" s="187">
        <f t="shared" si="3"/>
        <v>0</v>
      </c>
      <c r="X12" s="187">
        <f t="shared" si="4"/>
        <v>0</v>
      </c>
      <c r="Y12" s="187">
        <f t="shared" si="5"/>
        <v>0</v>
      </c>
      <c r="Z12" s="187">
        <f t="shared" si="6"/>
        <v>3</v>
      </c>
      <c r="AA12" s="187">
        <f t="shared" si="7"/>
        <v>0</v>
      </c>
      <c r="AB12" s="187">
        <f t="shared" si="8"/>
        <v>0</v>
      </c>
      <c r="AC12" s="187">
        <f t="shared" si="9"/>
        <v>0</v>
      </c>
      <c r="AD12" s="187">
        <f t="shared" si="10"/>
        <v>0</v>
      </c>
      <c r="AE12" s="187">
        <f t="shared" si="11"/>
        <v>0</v>
      </c>
      <c r="AF12" s="187">
        <f t="shared" si="12"/>
        <v>0</v>
      </c>
      <c r="AG12" s="191">
        <f t="shared" si="14"/>
        <v>0</v>
      </c>
    </row>
    <row r="13" spans="1:33" s="22" customFormat="1" ht="26.25" thickBot="1">
      <c r="A13" s="14">
        <v>6</v>
      </c>
      <c r="B13" s="71" t="s">
        <v>451</v>
      </c>
      <c r="C13" s="70" t="s">
        <v>457</v>
      </c>
      <c r="D13" s="180"/>
      <c r="E13" s="159"/>
      <c r="F13" s="160">
        <v>1</v>
      </c>
      <c r="G13" s="160"/>
      <c r="H13" s="161"/>
      <c r="I13" s="13">
        <f t="shared" si="13"/>
        <v>2</v>
      </c>
      <c r="J13" s="14" t="s">
        <v>43</v>
      </c>
      <c r="K13" s="49" t="s">
        <v>459</v>
      </c>
      <c r="L13" s="49" t="s">
        <v>460</v>
      </c>
      <c r="M13" s="72"/>
      <c r="N13" s="45"/>
      <c r="O13" s="45"/>
      <c r="P13" s="45"/>
      <c r="Q13" s="45"/>
      <c r="R13" s="10"/>
      <c r="S13" s="10"/>
      <c r="T13" s="22">
        <f t="shared" si="0"/>
        <v>6</v>
      </c>
      <c r="U13" s="186">
        <f t="shared" si="1"/>
        <v>0</v>
      </c>
      <c r="V13" s="187">
        <f t="shared" si="2"/>
        <v>0</v>
      </c>
      <c r="W13" s="187">
        <f t="shared" si="3"/>
        <v>0</v>
      </c>
      <c r="X13" s="187">
        <f t="shared" si="4"/>
        <v>0</v>
      </c>
      <c r="Y13" s="187">
        <f t="shared" si="5"/>
        <v>0</v>
      </c>
      <c r="Z13" s="187">
        <f t="shared" si="6"/>
        <v>2</v>
      </c>
      <c r="AA13" s="187">
        <f t="shared" si="7"/>
        <v>0</v>
      </c>
      <c r="AB13" s="187">
        <f t="shared" si="8"/>
        <v>0</v>
      </c>
      <c r="AC13" s="187">
        <f t="shared" si="9"/>
        <v>0</v>
      </c>
      <c r="AD13" s="187">
        <f t="shared" si="10"/>
        <v>0</v>
      </c>
      <c r="AE13" s="187">
        <f t="shared" si="11"/>
        <v>0</v>
      </c>
      <c r="AF13" s="187">
        <f t="shared" si="12"/>
        <v>0</v>
      </c>
      <c r="AG13" s="191">
        <f t="shared" si="14"/>
        <v>0</v>
      </c>
    </row>
    <row r="14" spans="1:33" s="22" customFormat="1" ht="39" thickBot="1">
      <c r="A14" s="14">
        <v>7</v>
      </c>
      <c r="B14" s="227" t="s">
        <v>452</v>
      </c>
      <c r="C14" s="70" t="s">
        <v>458</v>
      </c>
      <c r="D14" s="180"/>
      <c r="E14" s="159">
        <v>1</v>
      </c>
      <c r="F14" s="160"/>
      <c r="G14" s="160"/>
      <c r="H14" s="161"/>
      <c r="I14" s="13">
        <f t="shared" si="13"/>
        <v>3</v>
      </c>
      <c r="J14" s="14" t="s">
        <v>43</v>
      </c>
      <c r="K14" s="49" t="s">
        <v>373</v>
      </c>
      <c r="L14" s="95" t="s">
        <v>374</v>
      </c>
      <c r="M14" s="49" t="s">
        <v>375</v>
      </c>
      <c r="N14" s="45"/>
      <c r="O14" s="45"/>
      <c r="P14" s="45"/>
      <c r="Q14" s="45"/>
      <c r="R14" s="10"/>
      <c r="S14" s="10"/>
      <c r="T14" s="22">
        <f t="shared" si="0"/>
        <v>7</v>
      </c>
      <c r="U14" s="186">
        <f t="shared" si="1"/>
        <v>0</v>
      </c>
      <c r="V14" s="187">
        <f t="shared" si="2"/>
        <v>0</v>
      </c>
      <c r="W14" s="187">
        <f t="shared" si="3"/>
        <v>0</v>
      </c>
      <c r="X14" s="187">
        <f t="shared" si="4"/>
        <v>0</v>
      </c>
      <c r="Y14" s="187">
        <f t="shared" si="5"/>
        <v>0</v>
      </c>
      <c r="Z14" s="187">
        <f t="shared" si="6"/>
        <v>3</v>
      </c>
      <c r="AA14" s="187">
        <f t="shared" si="7"/>
        <v>0</v>
      </c>
      <c r="AB14" s="187">
        <f t="shared" si="8"/>
        <v>0</v>
      </c>
      <c r="AC14" s="187">
        <f t="shared" si="9"/>
        <v>0</v>
      </c>
      <c r="AD14" s="187">
        <f t="shared" si="10"/>
        <v>0</v>
      </c>
      <c r="AE14" s="187">
        <f t="shared" si="11"/>
        <v>0</v>
      </c>
      <c r="AF14" s="187">
        <f t="shared" si="12"/>
        <v>0</v>
      </c>
      <c r="AG14" s="191">
        <f t="shared" si="14"/>
        <v>0</v>
      </c>
    </row>
    <row r="15" spans="1:33" s="22" customFormat="1" ht="26.25" thickBot="1">
      <c r="A15" s="14">
        <v>8</v>
      </c>
      <c r="B15" s="71" t="s">
        <v>453</v>
      </c>
      <c r="C15" s="70" t="s">
        <v>457</v>
      </c>
      <c r="D15" s="180"/>
      <c r="E15" s="159">
        <v>1</v>
      </c>
      <c r="F15" s="160"/>
      <c r="G15" s="160"/>
      <c r="H15" s="161"/>
      <c r="I15" s="13">
        <f t="shared" si="13"/>
        <v>3</v>
      </c>
      <c r="J15" s="14" t="s">
        <v>43</v>
      </c>
      <c r="K15" s="95" t="s">
        <v>374</v>
      </c>
      <c r="L15" s="49" t="s">
        <v>375</v>
      </c>
      <c r="M15" s="49" t="s">
        <v>460</v>
      </c>
      <c r="N15" s="45"/>
      <c r="O15" s="45"/>
      <c r="P15" s="45"/>
      <c r="Q15" s="45"/>
      <c r="R15" s="10"/>
      <c r="S15" s="10"/>
      <c r="T15" s="22">
        <f t="shared" si="0"/>
        <v>8</v>
      </c>
      <c r="U15" s="186">
        <f t="shared" si="1"/>
        <v>0</v>
      </c>
      <c r="V15" s="187">
        <f t="shared" si="2"/>
        <v>0</v>
      </c>
      <c r="W15" s="187">
        <f t="shared" si="3"/>
        <v>0</v>
      </c>
      <c r="X15" s="187">
        <f t="shared" si="4"/>
        <v>0</v>
      </c>
      <c r="Y15" s="187">
        <f t="shared" si="5"/>
        <v>0</v>
      </c>
      <c r="Z15" s="187">
        <f t="shared" si="6"/>
        <v>3</v>
      </c>
      <c r="AA15" s="187">
        <f t="shared" si="7"/>
        <v>0</v>
      </c>
      <c r="AB15" s="187">
        <f t="shared" si="8"/>
        <v>0</v>
      </c>
      <c r="AC15" s="187">
        <f t="shared" si="9"/>
        <v>0</v>
      </c>
      <c r="AD15" s="187">
        <f t="shared" si="10"/>
        <v>0</v>
      </c>
      <c r="AE15" s="187">
        <f t="shared" si="11"/>
        <v>0</v>
      </c>
      <c r="AF15" s="187">
        <f t="shared" si="12"/>
        <v>0</v>
      </c>
      <c r="AG15" s="191">
        <f t="shared" si="14"/>
        <v>0</v>
      </c>
    </row>
    <row r="16" spans="1:33" s="22" customFormat="1" ht="26.25" thickBot="1">
      <c r="A16" s="14">
        <v>9</v>
      </c>
      <c r="B16" s="71" t="s">
        <v>454</v>
      </c>
      <c r="C16" s="70" t="s">
        <v>457</v>
      </c>
      <c r="D16" s="180"/>
      <c r="E16" s="159">
        <v>1</v>
      </c>
      <c r="F16" s="160"/>
      <c r="G16" s="160"/>
      <c r="H16" s="161"/>
      <c r="I16" s="13">
        <f>E16*3+F16*2+G16+H16*0</f>
        <v>3</v>
      </c>
      <c r="J16" s="14" t="s">
        <v>43</v>
      </c>
      <c r="K16" s="49" t="s">
        <v>369</v>
      </c>
      <c r="L16" s="49" t="s">
        <v>370</v>
      </c>
      <c r="M16" s="49" t="s">
        <v>375</v>
      </c>
      <c r="N16" s="45"/>
      <c r="O16" s="45"/>
      <c r="P16" s="45"/>
      <c r="Q16" s="45"/>
      <c r="R16" s="10"/>
      <c r="S16" s="10"/>
      <c r="T16" s="22">
        <f t="shared" si="0"/>
        <v>9</v>
      </c>
      <c r="U16" s="186">
        <f t="shared" si="1"/>
        <v>0</v>
      </c>
      <c r="V16" s="187">
        <f t="shared" si="2"/>
        <v>0</v>
      </c>
      <c r="W16" s="187">
        <f t="shared" si="3"/>
        <v>0</v>
      </c>
      <c r="X16" s="187">
        <f t="shared" si="4"/>
        <v>0</v>
      </c>
      <c r="Y16" s="187">
        <f t="shared" si="5"/>
        <v>0</v>
      </c>
      <c r="Z16" s="187">
        <f t="shared" si="6"/>
        <v>3</v>
      </c>
      <c r="AA16" s="187">
        <f t="shared" si="7"/>
        <v>0</v>
      </c>
      <c r="AB16" s="187">
        <f t="shared" si="8"/>
        <v>0</v>
      </c>
      <c r="AC16" s="187">
        <f t="shared" si="9"/>
        <v>0</v>
      </c>
      <c r="AD16" s="187">
        <f t="shared" si="10"/>
        <v>0</v>
      </c>
      <c r="AE16" s="187">
        <f t="shared" si="11"/>
        <v>0</v>
      </c>
      <c r="AF16" s="187">
        <f t="shared" si="12"/>
        <v>0</v>
      </c>
      <c r="AG16" s="191">
        <f t="shared" si="14"/>
        <v>0</v>
      </c>
    </row>
    <row r="17" spans="1:33" s="22" customFormat="1" ht="26.25" thickBot="1">
      <c r="A17" s="14">
        <v>10</v>
      </c>
      <c r="B17" s="231" t="s">
        <v>772</v>
      </c>
      <c r="C17" s="174" t="s">
        <v>432</v>
      </c>
      <c r="D17" s="180"/>
      <c r="E17" s="159"/>
      <c r="F17" s="160">
        <v>1</v>
      </c>
      <c r="G17" s="160"/>
      <c r="H17" s="161"/>
      <c r="I17" s="13">
        <f t="shared" si="13"/>
        <v>2</v>
      </c>
      <c r="J17" s="14" t="s">
        <v>43</v>
      </c>
      <c r="K17" s="49" t="s">
        <v>347</v>
      </c>
      <c r="L17" s="49" t="s">
        <v>370</v>
      </c>
      <c r="M17" s="72"/>
      <c r="N17" s="45"/>
      <c r="O17" s="45"/>
      <c r="P17" s="45"/>
      <c r="Q17" s="45"/>
      <c r="R17" s="10"/>
      <c r="S17" s="10"/>
      <c r="T17" s="22">
        <f t="shared" si="0"/>
        <v>10</v>
      </c>
      <c r="U17" s="186">
        <f t="shared" si="1"/>
        <v>0</v>
      </c>
      <c r="V17" s="187">
        <f t="shared" si="2"/>
        <v>0</v>
      </c>
      <c r="W17" s="187">
        <f t="shared" si="3"/>
        <v>0</v>
      </c>
      <c r="X17" s="187">
        <f t="shared" si="4"/>
        <v>0</v>
      </c>
      <c r="Y17" s="187">
        <f t="shared" si="5"/>
        <v>0</v>
      </c>
      <c r="Z17" s="187">
        <f t="shared" si="6"/>
        <v>2</v>
      </c>
      <c r="AA17" s="187">
        <f t="shared" si="7"/>
        <v>0</v>
      </c>
      <c r="AB17" s="187">
        <f t="shared" si="8"/>
        <v>0</v>
      </c>
      <c r="AC17" s="187">
        <f t="shared" si="9"/>
        <v>0</v>
      </c>
      <c r="AD17" s="187">
        <f t="shared" si="10"/>
        <v>0</v>
      </c>
      <c r="AE17" s="187">
        <f t="shared" si="11"/>
        <v>0</v>
      </c>
      <c r="AF17" s="187">
        <f t="shared" si="12"/>
        <v>0</v>
      </c>
      <c r="AG17" s="191">
        <f t="shared" si="14"/>
        <v>0</v>
      </c>
    </row>
    <row r="18" spans="1:33" s="22" customFormat="1" ht="26.25" thickBot="1">
      <c r="A18" s="14">
        <v>11</v>
      </c>
      <c r="B18" s="227" t="s">
        <v>455</v>
      </c>
      <c r="C18" s="70" t="s">
        <v>458</v>
      </c>
      <c r="D18" s="180"/>
      <c r="E18" s="159"/>
      <c r="F18" s="160"/>
      <c r="G18" s="160"/>
      <c r="H18" s="161">
        <v>1</v>
      </c>
      <c r="I18" s="13">
        <f t="shared" si="13"/>
        <v>0</v>
      </c>
      <c r="J18" s="14" t="s">
        <v>43</v>
      </c>
      <c r="K18" s="49" t="s">
        <v>369</v>
      </c>
      <c r="L18" s="72"/>
      <c r="M18" s="72"/>
      <c r="N18" s="45"/>
      <c r="O18" s="45"/>
      <c r="P18" s="45"/>
      <c r="Q18" s="45"/>
      <c r="R18" s="10"/>
      <c r="S18" s="10"/>
      <c r="T18" s="22">
        <f t="shared" si="0"/>
        <v>11</v>
      </c>
      <c r="U18" s="186">
        <f t="shared" si="1"/>
        <v>0</v>
      </c>
      <c r="V18" s="187">
        <f t="shared" si="2"/>
        <v>0</v>
      </c>
      <c r="W18" s="187">
        <f t="shared" si="3"/>
        <v>0</v>
      </c>
      <c r="X18" s="187">
        <f t="shared" si="4"/>
        <v>0</v>
      </c>
      <c r="Y18" s="187">
        <f t="shared" si="5"/>
        <v>0</v>
      </c>
      <c r="Z18" s="187">
        <f t="shared" si="6"/>
        <v>0</v>
      </c>
      <c r="AA18" s="187">
        <f t="shared" si="7"/>
        <v>0</v>
      </c>
      <c r="AB18" s="187">
        <f t="shared" si="8"/>
        <v>0</v>
      </c>
      <c r="AC18" s="187">
        <f t="shared" si="9"/>
        <v>0</v>
      </c>
      <c r="AD18" s="187">
        <f t="shared" si="10"/>
        <v>0</v>
      </c>
      <c r="AE18" s="187">
        <f t="shared" si="11"/>
        <v>0</v>
      </c>
      <c r="AF18" s="187">
        <f t="shared" si="12"/>
        <v>0</v>
      </c>
      <c r="AG18" s="191">
        <f t="shared" si="14"/>
        <v>0</v>
      </c>
    </row>
    <row r="19" spans="1:33" s="22" customFormat="1" ht="13.5" thickBot="1">
      <c r="A19" s="122"/>
      <c r="B19" s="357" t="s">
        <v>463</v>
      </c>
      <c r="C19" s="358"/>
      <c r="D19" s="358"/>
      <c r="E19" s="358"/>
      <c r="F19" s="358"/>
      <c r="G19" s="358"/>
      <c r="H19" s="358"/>
      <c r="I19" s="358"/>
      <c r="J19" s="358"/>
      <c r="K19" s="358"/>
      <c r="L19" s="358"/>
      <c r="M19" s="358"/>
      <c r="N19" s="358"/>
      <c r="O19" s="358"/>
      <c r="P19" s="358"/>
      <c r="Q19" s="359"/>
      <c r="R19" s="10"/>
      <c r="S19" s="10"/>
      <c r="U19" s="186"/>
      <c r="V19" s="187"/>
      <c r="W19" s="187"/>
      <c r="X19" s="187"/>
      <c r="Y19" s="187"/>
      <c r="Z19" s="187"/>
      <c r="AA19" s="187"/>
      <c r="AB19" s="187"/>
      <c r="AC19" s="187"/>
      <c r="AD19" s="187"/>
      <c r="AE19" s="187"/>
      <c r="AF19" s="187"/>
      <c r="AG19" s="191"/>
    </row>
    <row r="20" spans="1:33" s="22" customFormat="1" ht="26.25" thickBot="1">
      <c r="A20" s="14">
        <v>12</v>
      </c>
      <c r="B20" s="230" t="s">
        <v>773</v>
      </c>
      <c r="C20" s="12" t="s">
        <v>461</v>
      </c>
      <c r="D20" s="180"/>
      <c r="E20" s="159">
        <v>1</v>
      </c>
      <c r="F20" s="160"/>
      <c r="G20" s="160"/>
      <c r="H20" s="161"/>
      <c r="I20" s="13">
        <f>E20*3+F20*2+G20+H20*0</f>
        <v>3</v>
      </c>
      <c r="J20" s="11" t="s">
        <v>33</v>
      </c>
      <c r="K20" s="49" t="s">
        <v>309</v>
      </c>
      <c r="L20" s="49" t="s">
        <v>310</v>
      </c>
      <c r="M20" s="49" t="s">
        <v>327</v>
      </c>
      <c r="N20" s="95" t="s">
        <v>311</v>
      </c>
      <c r="O20" s="49" t="s">
        <v>312</v>
      </c>
      <c r="P20" s="45"/>
      <c r="Q20" s="45"/>
      <c r="R20" s="10"/>
      <c r="S20" s="10"/>
      <c r="T20" s="22">
        <f t="shared" si="0"/>
        <v>12</v>
      </c>
      <c r="U20" s="186">
        <f t="shared" si="1"/>
        <v>0</v>
      </c>
      <c r="V20" s="187">
        <f t="shared" si="2"/>
        <v>0</v>
      </c>
      <c r="W20" s="187">
        <f t="shared" si="3"/>
        <v>0</v>
      </c>
      <c r="X20" s="187">
        <f t="shared" si="4"/>
        <v>0</v>
      </c>
      <c r="Y20" s="187">
        <f t="shared" si="5"/>
        <v>0</v>
      </c>
      <c r="Z20" s="187">
        <f t="shared" si="6"/>
        <v>0</v>
      </c>
      <c r="AA20" s="187">
        <f t="shared" si="7"/>
        <v>3</v>
      </c>
      <c r="AB20" s="187">
        <f t="shared" si="8"/>
        <v>0</v>
      </c>
      <c r="AC20" s="187">
        <f t="shared" si="9"/>
        <v>0</v>
      </c>
      <c r="AD20" s="187">
        <f t="shared" si="10"/>
        <v>0</v>
      </c>
      <c r="AE20" s="187">
        <f t="shared" si="11"/>
        <v>0</v>
      </c>
      <c r="AF20" s="187">
        <f t="shared" si="12"/>
        <v>0</v>
      </c>
      <c r="AG20" s="191">
        <f t="shared" si="14"/>
        <v>0</v>
      </c>
    </row>
    <row r="21" spans="1:33" s="22" customFormat="1" ht="13.5" thickBot="1">
      <c r="A21" s="14">
        <v>13</v>
      </c>
      <c r="B21" s="229" t="s">
        <v>796</v>
      </c>
      <c r="C21" s="15" t="s">
        <v>462</v>
      </c>
      <c r="D21" s="180"/>
      <c r="E21" s="159">
        <v>1</v>
      </c>
      <c r="F21" s="160"/>
      <c r="G21" s="160"/>
      <c r="H21" s="161"/>
      <c r="I21" s="13">
        <f>E21*3+F21*2+G21+H21*0</f>
        <v>3</v>
      </c>
      <c r="J21" s="14" t="s">
        <v>33</v>
      </c>
      <c r="K21" s="49" t="s">
        <v>371</v>
      </c>
      <c r="L21" s="49" t="s">
        <v>405</v>
      </c>
      <c r="M21" s="72"/>
      <c r="N21" s="72"/>
      <c r="O21" s="72"/>
      <c r="P21" s="45"/>
      <c r="Q21" s="45"/>
      <c r="R21" s="10"/>
      <c r="S21" s="10"/>
      <c r="T21" s="22">
        <f t="shared" si="0"/>
        <v>13</v>
      </c>
      <c r="U21" s="186">
        <f t="shared" si="1"/>
        <v>0</v>
      </c>
      <c r="V21" s="187">
        <f t="shared" si="2"/>
        <v>0</v>
      </c>
      <c r="W21" s="187">
        <f t="shared" si="3"/>
        <v>0</v>
      </c>
      <c r="X21" s="187">
        <f t="shared" si="4"/>
        <v>0</v>
      </c>
      <c r="Y21" s="187">
        <f t="shared" si="5"/>
        <v>0</v>
      </c>
      <c r="Z21" s="187">
        <f t="shared" si="6"/>
        <v>0</v>
      </c>
      <c r="AA21" s="187">
        <f t="shared" si="7"/>
        <v>3</v>
      </c>
      <c r="AB21" s="187">
        <f t="shared" si="8"/>
        <v>0</v>
      </c>
      <c r="AC21" s="187">
        <f t="shared" si="9"/>
        <v>0</v>
      </c>
      <c r="AD21" s="187">
        <f t="shared" si="10"/>
        <v>0</v>
      </c>
      <c r="AE21" s="187">
        <f t="shared" si="11"/>
        <v>0</v>
      </c>
      <c r="AF21" s="187">
        <f t="shared" si="12"/>
        <v>0</v>
      </c>
      <c r="AG21" s="191">
        <f t="shared" si="14"/>
        <v>0</v>
      </c>
    </row>
    <row r="22" spans="1:33" s="22" customFormat="1" ht="26.25" thickBot="1">
      <c r="A22" s="119" t="s">
        <v>726</v>
      </c>
      <c r="B22" s="231" t="s">
        <v>797</v>
      </c>
      <c r="C22" s="15" t="s">
        <v>441</v>
      </c>
      <c r="D22" s="180"/>
      <c r="E22" s="159">
        <v>1</v>
      </c>
      <c r="F22" s="160"/>
      <c r="G22" s="160"/>
      <c r="H22" s="161"/>
      <c r="I22" s="13">
        <f>E22*3+F22*2+G22+H22*0</f>
        <v>3</v>
      </c>
      <c r="J22" s="14" t="s">
        <v>74</v>
      </c>
      <c r="K22" s="49" t="s">
        <v>321</v>
      </c>
      <c r="L22" s="49" t="s">
        <v>350</v>
      </c>
      <c r="M22" s="49" t="s">
        <v>351</v>
      </c>
      <c r="N22" s="72"/>
      <c r="O22" s="72"/>
      <c r="P22" s="45"/>
      <c r="Q22" s="45"/>
      <c r="R22" s="10"/>
      <c r="S22" s="10"/>
      <c r="T22" s="22" t="str">
        <f t="shared" si="0"/>
        <v>14***</v>
      </c>
      <c r="U22" s="186">
        <f t="shared" si="1"/>
        <v>0</v>
      </c>
      <c r="V22" s="187">
        <f t="shared" si="2"/>
        <v>0</v>
      </c>
      <c r="W22" s="187">
        <f t="shared" si="3"/>
        <v>0</v>
      </c>
      <c r="X22" s="187">
        <f t="shared" si="4"/>
        <v>0</v>
      </c>
      <c r="Y22" s="187">
        <f t="shared" si="5"/>
        <v>0</v>
      </c>
      <c r="Z22" s="187">
        <f t="shared" si="6"/>
        <v>0</v>
      </c>
      <c r="AA22" s="187">
        <f t="shared" si="7"/>
        <v>0</v>
      </c>
      <c r="AB22" s="187">
        <f t="shared" si="8"/>
        <v>0</v>
      </c>
      <c r="AC22" s="187">
        <f t="shared" si="9"/>
        <v>0</v>
      </c>
      <c r="AD22" s="187">
        <f t="shared" si="10"/>
        <v>0</v>
      </c>
      <c r="AE22" s="187">
        <f t="shared" si="11"/>
        <v>0</v>
      </c>
      <c r="AF22" s="187">
        <f t="shared" si="12"/>
        <v>3</v>
      </c>
      <c r="AG22" s="191">
        <f t="shared" si="14"/>
        <v>0</v>
      </c>
    </row>
    <row r="23" spans="1:33" s="22" customFormat="1" ht="13.5" thickBot="1">
      <c r="A23" s="122"/>
      <c r="B23" s="357" t="s">
        <v>104</v>
      </c>
      <c r="C23" s="358"/>
      <c r="D23" s="358"/>
      <c r="E23" s="358"/>
      <c r="F23" s="358"/>
      <c r="G23" s="358"/>
      <c r="H23" s="358"/>
      <c r="I23" s="358"/>
      <c r="J23" s="358"/>
      <c r="K23" s="358"/>
      <c r="L23" s="358"/>
      <c r="M23" s="358"/>
      <c r="N23" s="358"/>
      <c r="O23" s="358"/>
      <c r="P23" s="358"/>
      <c r="Q23" s="359"/>
      <c r="R23" s="10"/>
      <c r="S23" s="10"/>
      <c r="U23" s="186"/>
      <c r="V23" s="187"/>
      <c r="W23" s="187"/>
      <c r="X23" s="187"/>
      <c r="Y23" s="187"/>
      <c r="Z23" s="187"/>
      <c r="AA23" s="187"/>
      <c r="AB23" s="187"/>
      <c r="AC23" s="187"/>
      <c r="AD23" s="187"/>
      <c r="AE23" s="187"/>
      <c r="AF23" s="187"/>
      <c r="AG23" s="191"/>
    </row>
    <row r="24" spans="1:33" s="22" customFormat="1" ht="26.25" thickBot="1">
      <c r="A24" s="14">
        <v>15</v>
      </c>
      <c r="B24" s="175" t="s">
        <v>464</v>
      </c>
      <c r="C24" s="12" t="s">
        <v>458</v>
      </c>
      <c r="D24" s="180"/>
      <c r="E24" s="159">
        <v>1</v>
      </c>
      <c r="F24" s="160"/>
      <c r="G24" s="160"/>
      <c r="H24" s="161"/>
      <c r="I24" s="13">
        <f>E24*3+F24*2+G24+H24*0</f>
        <v>3</v>
      </c>
      <c r="J24" s="11" t="s">
        <v>47</v>
      </c>
      <c r="K24" s="95" t="s">
        <v>358</v>
      </c>
      <c r="L24" s="73"/>
      <c r="M24" s="72"/>
      <c r="N24" s="72"/>
      <c r="O24" s="72"/>
      <c r="P24" s="45"/>
      <c r="Q24" s="45"/>
      <c r="R24" s="10"/>
      <c r="S24" s="10"/>
      <c r="T24" s="22">
        <f t="shared" si="0"/>
        <v>15</v>
      </c>
      <c r="U24" s="186">
        <f t="shared" si="1"/>
        <v>0</v>
      </c>
      <c r="V24" s="187">
        <f t="shared" si="2"/>
        <v>0</v>
      </c>
      <c r="W24" s="187">
        <f t="shared" si="3"/>
        <v>0</v>
      </c>
      <c r="X24" s="187">
        <f t="shared" si="4"/>
        <v>3</v>
      </c>
      <c r="Y24" s="187">
        <f t="shared" si="5"/>
        <v>0</v>
      </c>
      <c r="Z24" s="187">
        <f t="shared" si="6"/>
        <v>0</v>
      </c>
      <c r="AA24" s="187">
        <f t="shared" si="7"/>
        <v>0</v>
      </c>
      <c r="AB24" s="187">
        <f t="shared" si="8"/>
        <v>0</v>
      </c>
      <c r="AC24" s="187">
        <f t="shared" si="9"/>
        <v>0</v>
      </c>
      <c r="AD24" s="187">
        <f t="shared" si="10"/>
        <v>0</v>
      </c>
      <c r="AE24" s="187">
        <f t="shared" si="11"/>
        <v>0</v>
      </c>
      <c r="AF24" s="187">
        <f t="shared" si="12"/>
        <v>0</v>
      </c>
      <c r="AG24" s="191">
        <f t="shared" si="14"/>
        <v>0</v>
      </c>
    </row>
    <row r="25" spans="1:33" s="22" customFormat="1" ht="26.25" thickBot="1">
      <c r="A25" s="14">
        <v>16</v>
      </c>
      <c r="B25" s="229" t="s">
        <v>774</v>
      </c>
      <c r="C25" s="15" t="s">
        <v>465</v>
      </c>
      <c r="D25" s="180"/>
      <c r="E25" s="159">
        <v>1</v>
      </c>
      <c r="F25" s="160"/>
      <c r="G25" s="160"/>
      <c r="H25" s="161"/>
      <c r="I25" s="13">
        <f aca="true" t="shared" si="15" ref="I25:I49">E25*3+F25*2+G25+H25*0</f>
        <v>3</v>
      </c>
      <c r="J25" s="14" t="s">
        <v>47</v>
      </c>
      <c r="K25" s="95" t="s">
        <v>358</v>
      </c>
      <c r="L25" s="49" t="s">
        <v>368</v>
      </c>
      <c r="M25" s="72"/>
      <c r="N25" s="72"/>
      <c r="O25" s="72"/>
      <c r="P25" s="45"/>
      <c r="Q25" s="45"/>
      <c r="R25" s="10"/>
      <c r="S25" s="10"/>
      <c r="T25" s="22">
        <f t="shared" si="0"/>
        <v>16</v>
      </c>
      <c r="U25" s="186">
        <f t="shared" si="1"/>
        <v>0</v>
      </c>
      <c r="V25" s="187">
        <f t="shared" si="2"/>
        <v>0</v>
      </c>
      <c r="W25" s="187">
        <f t="shared" si="3"/>
        <v>0</v>
      </c>
      <c r="X25" s="187">
        <f t="shared" si="4"/>
        <v>3</v>
      </c>
      <c r="Y25" s="187">
        <f t="shared" si="5"/>
        <v>0</v>
      </c>
      <c r="Z25" s="187">
        <f t="shared" si="6"/>
        <v>0</v>
      </c>
      <c r="AA25" s="187">
        <f t="shared" si="7"/>
        <v>0</v>
      </c>
      <c r="AB25" s="187">
        <f t="shared" si="8"/>
        <v>0</v>
      </c>
      <c r="AC25" s="187">
        <f t="shared" si="9"/>
        <v>0</v>
      </c>
      <c r="AD25" s="187">
        <f t="shared" si="10"/>
        <v>0</v>
      </c>
      <c r="AE25" s="187">
        <f t="shared" si="11"/>
        <v>0</v>
      </c>
      <c r="AF25" s="187">
        <f t="shared" si="12"/>
        <v>0</v>
      </c>
      <c r="AG25" s="191">
        <f t="shared" si="14"/>
        <v>0</v>
      </c>
    </row>
    <row r="26" spans="1:33" s="22" customFormat="1" ht="13.5" thickBot="1">
      <c r="A26" s="14">
        <v>17</v>
      </c>
      <c r="B26" s="229" t="s">
        <v>798</v>
      </c>
      <c r="C26" s="15" t="s">
        <v>466</v>
      </c>
      <c r="D26" s="180"/>
      <c r="E26" s="159"/>
      <c r="F26" s="160"/>
      <c r="G26" s="160">
        <v>1</v>
      </c>
      <c r="H26" s="161"/>
      <c r="I26" s="13">
        <f t="shared" si="15"/>
        <v>1</v>
      </c>
      <c r="J26" s="14" t="s">
        <v>47</v>
      </c>
      <c r="K26" s="95" t="s">
        <v>358</v>
      </c>
      <c r="L26" s="49" t="s">
        <v>368</v>
      </c>
      <c r="M26" s="72"/>
      <c r="N26" s="72"/>
      <c r="O26" s="72"/>
      <c r="P26" s="45"/>
      <c r="Q26" s="45"/>
      <c r="R26" s="10"/>
      <c r="S26" s="10"/>
      <c r="T26" s="22">
        <f t="shared" si="0"/>
        <v>17</v>
      </c>
      <c r="U26" s="186">
        <f t="shared" si="1"/>
        <v>0</v>
      </c>
      <c r="V26" s="187">
        <f t="shared" si="2"/>
        <v>0</v>
      </c>
      <c r="W26" s="187">
        <f t="shared" si="3"/>
        <v>0</v>
      </c>
      <c r="X26" s="187">
        <f t="shared" si="4"/>
        <v>1</v>
      </c>
      <c r="Y26" s="187">
        <f t="shared" si="5"/>
        <v>0</v>
      </c>
      <c r="Z26" s="187">
        <f t="shared" si="6"/>
        <v>0</v>
      </c>
      <c r="AA26" s="187">
        <f t="shared" si="7"/>
        <v>0</v>
      </c>
      <c r="AB26" s="187">
        <f t="shared" si="8"/>
        <v>0</v>
      </c>
      <c r="AC26" s="187">
        <f t="shared" si="9"/>
        <v>0</v>
      </c>
      <c r="AD26" s="187">
        <f t="shared" si="10"/>
        <v>0</v>
      </c>
      <c r="AE26" s="187">
        <f t="shared" si="11"/>
        <v>0</v>
      </c>
      <c r="AF26" s="187">
        <f t="shared" si="12"/>
        <v>0</v>
      </c>
      <c r="AG26" s="191">
        <f t="shared" si="14"/>
        <v>0</v>
      </c>
    </row>
    <row r="27" spans="1:33" s="22" customFormat="1" ht="26.25" thickBot="1">
      <c r="A27" s="14">
        <v>18</v>
      </c>
      <c r="B27" s="71" t="s">
        <v>467</v>
      </c>
      <c r="C27" s="15" t="s">
        <v>220</v>
      </c>
      <c r="D27" s="180"/>
      <c r="E27" s="159"/>
      <c r="F27" s="160">
        <v>1</v>
      </c>
      <c r="G27" s="160"/>
      <c r="H27" s="161"/>
      <c r="I27" s="13">
        <f t="shared" si="15"/>
        <v>2</v>
      </c>
      <c r="J27" s="14" t="s">
        <v>47</v>
      </c>
      <c r="K27" s="49" t="s">
        <v>368</v>
      </c>
      <c r="L27" s="72"/>
      <c r="M27" s="72"/>
      <c r="N27" s="72"/>
      <c r="O27" s="72"/>
      <c r="P27" s="45"/>
      <c r="Q27" s="45"/>
      <c r="R27" s="10"/>
      <c r="S27" s="10"/>
      <c r="T27" s="22">
        <f t="shared" si="0"/>
        <v>18</v>
      </c>
      <c r="U27" s="186">
        <f t="shared" si="1"/>
        <v>0</v>
      </c>
      <c r="V27" s="187">
        <f t="shared" si="2"/>
        <v>0</v>
      </c>
      <c r="W27" s="187">
        <f t="shared" si="3"/>
        <v>0</v>
      </c>
      <c r="X27" s="187">
        <f t="shared" si="4"/>
        <v>2</v>
      </c>
      <c r="Y27" s="187">
        <f t="shared" si="5"/>
        <v>0</v>
      </c>
      <c r="Z27" s="187">
        <f t="shared" si="6"/>
        <v>0</v>
      </c>
      <c r="AA27" s="187">
        <f t="shared" si="7"/>
        <v>0</v>
      </c>
      <c r="AB27" s="187">
        <f t="shared" si="8"/>
        <v>0</v>
      </c>
      <c r="AC27" s="187">
        <f t="shared" si="9"/>
        <v>0</v>
      </c>
      <c r="AD27" s="187">
        <f t="shared" si="10"/>
        <v>0</v>
      </c>
      <c r="AE27" s="187">
        <f t="shared" si="11"/>
        <v>0</v>
      </c>
      <c r="AF27" s="187">
        <f t="shared" si="12"/>
        <v>0</v>
      </c>
      <c r="AG27" s="191">
        <f t="shared" si="14"/>
        <v>0</v>
      </c>
    </row>
    <row r="28" spans="1:33" s="22" customFormat="1" ht="13.5" thickBot="1">
      <c r="A28" s="14">
        <v>19</v>
      </c>
      <c r="B28" s="229" t="s">
        <v>775</v>
      </c>
      <c r="C28" s="15" t="s">
        <v>468</v>
      </c>
      <c r="D28" s="180"/>
      <c r="E28" s="159"/>
      <c r="F28" s="160"/>
      <c r="G28" s="160"/>
      <c r="H28" s="161">
        <v>1</v>
      </c>
      <c r="I28" s="13">
        <f t="shared" si="15"/>
        <v>0</v>
      </c>
      <c r="J28" s="14" t="s">
        <v>47</v>
      </c>
      <c r="K28" s="95" t="s">
        <v>358</v>
      </c>
      <c r="L28" s="49" t="s">
        <v>469</v>
      </c>
      <c r="M28" s="72"/>
      <c r="N28" s="72"/>
      <c r="O28" s="72"/>
      <c r="P28" s="45"/>
      <c r="Q28" s="45"/>
      <c r="R28" s="10"/>
      <c r="S28" s="10"/>
      <c r="T28" s="22">
        <f t="shared" si="0"/>
        <v>19</v>
      </c>
      <c r="U28" s="186">
        <f t="shared" si="1"/>
        <v>0</v>
      </c>
      <c r="V28" s="187">
        <f t="shared" si="2"/>
        <v>0</v>
      </c>
      <c r="W28" s="187">
        <f t="shared" si="3"/>
        <v>0</v>
      </c>
      <c r="X28" s="187">
        <f t="shared" si="4"/>
        <v>0</v>
      </c>
      <c r="Y28" s="187">
        <f t="shared" si="5"/>
        <v>0</v>
      </c>
      <c r="Z28" s="187">
        <f t="shared" si="6"/>
        <v>0</v>
      </c>
      <c r="AA28" s="187">
        <f t="shared" si="7"/>
        <v>0</v>
      </c>
      <c r="AB28" s="187">
        <f t="shared" si="8"/>
        <v>0</v>
      </c>
      <c r="AC28" s="187">
        <f t="shared" si="9"/>
        <v>0</v>
      </c>
      <c r="AD28" s="187">
        <f t="shared" si="10"/>
        <v>0</v>
      </c>
      <c r="AE28" s="187">
        <f t="shared" si="11"/>
        <v>0</v>
      </c>
      <c r="AF28" s="187">
        <f t="shared" si="12"/>
        <v>0</v>
      </c>
      <c r="AG28" s="191">
        <f t="shared" si="14"/>
        <v>0</v>
      </c>
    </row>
    <row r="29" spans="1:33" s="22" customFormat="1" ht="26.25" thickBot="1">
      <c r="A29" s="14">
        <v>20</v>
      </c>
      <c r="B29" s="228" t="s">
        <v>470</v>
      </c>
      <c r="C29" s="12" t="s">
        <v>441</v>
      </c>
      <c r="D29" s="180"/>
      <c r="E29" s="159">
        <v>1</v>
      </c>
      <c r="F29" s="160"/>
      <c r="G29" s="160"/>
      <c r="H29" s="161"/>
      <c r="I29" s="13">
        <f t="shared" si="15"/>
        <v>3</v>
      </c>
      <c r="J29" s="11" t="s">
        <v>47</v>
      </c>
      <c r="K29" s="95" t="s">
        <v>354</v>
      </c>
      <c r="L29" s="95" t="s">
        <v>355</v>
      </c>
      <c r="M29" s="72"/>
      <c r="N29" s="72"/>
      <c r="O29" s="72"/>
      <c r="P29" s="45"/>
      <c r="Q29" s="45"/>
      <c r="R29" s="10"/>
      <c r="S29" s="10"/>
      <c r="T29" s="22">
        <f t="shared" si="0"/>
        <v>20</v>
      </c>
      <c r="U29" s="186">
        <f t="shared" si="1"/>
        <v>0</v>
      </c>
      <c r="V29" s="187">
        <f t="shared" si="2"/>
        <v>0</v>
      </c>
      <c r="W29" s="187">
        <f t="shared" si="3"/>
        <v>0</v>
      </c>
      <c r="X29" s="187">
        <f t="shared" si="4"/>
        <v>3</v>
      </c>
      <c r="Y29" s="187">
        <f t="shared" si="5"/>
        <v>0</v>
      </c>
      <c r="Z29" s="187">
        <f t="shared" si="6"/>
        <v>0</v>
      </c>
      <c r="AA29" s="187">
        <f t="shared" si="7"/>
        <v>0</v>
      </c>
      <c r="AB29" s="187">
        <f t="shared" si="8"/>
        <v>0</v>
      </c>
      <c r="AC29" s="187">
        <f t="shared" si="9"/>
        <v>0</v>
      </c>
      <c r="AD29" s="187">
        <f t="shared" si="10"/>
        <v>0</v>
      </c>
      <c r="AE29" s="187">
        <f t="shared" si="11"/>
        <v>0</v>
      </c>
      <c r="AF29" s="187">
        <f t="shared" si="12"/>
        <v>0</v>
      </c>
      <c r="AG29" s="191">
        <f t="shared" si="14"/>
        <v>0</v>
      </c>
    </row>
    <row r="30" spans="1:33" s="22" customFormat="1" ht="26.25" thickBot="1">
      <c r="A30" s="119">
        <v>21</v>
      </c>
      <c r="B30" s="231" t="s">
        <v>799</v>
      </c>
      <c r="C30" s="174" t="s">
        <v>432</v>
      </c>
      <c r="D30" s="180">
        <v>1</v>
      </c>
      <c r="E30" s="159"/>
      <c r="F30" s="160"/>
      <c r="G30" s="160"/>
      <c r="H30" s="161"/>
      <c r="I30" s="13">
        <f t="shared" si="15"/>
        <v>0</v>
      </c>
      <c r="J30" s="14" t="s">
        <v>47</v>
      </c>
      <c r="K30" s="95" t="s">
        <v>355</v>
      </c>
      <c r="L30" s="72"/>
      <c r="M30" s="72"/>
      <c r="N30" s="72"/>
      <c r="O30" s="72"/>
      <c r="P30" s="45"/>
      <c r="Q30" s="45"/>
      <c r="R30" s="10"/>
      <c r="S30" s="10"/>
      <c r="T30" s="210">
        <f t="shared" si="0"/>
        <v>21</v>
      </c>
      <c r="U30" s="186">
        <f t="shared" si="1"/>
        <v>0</v>
      </c>
      <c r="V30" s="187">
        <f t="shared" si="2"/>
        <v>0</v>
      </c>
      <c r="W30" s="187">
        <f t="shared" si="3"/>
        <v>0</v>
      </c>
      <c r="X30" s="187">
        <f t="shared" si="4"/>
        <v>0</v>
      </c>
      <c r="Y30" s="187">
        <f t="shared" si="5"/>
        <v>0</v>
      </c>
      <c r="Z30" s="187">
        <f t="shared" si="6"/>
        <v>0</v>
      </c>
      <c r="AA30" s="187">
        <f t="shared" si="7"/>
        <v>0</v>
      </c>
      <c r="AB30" s="187">
        <f t="shared" si="8"/>
        <v>0</v>
      </c>
      <c r="AC30" s="187">
        <f t="shared" si="9"/>
        <v>0</v>
      </c>
      <c r="AD30" s="187">
        <f t="shared" si="10"/>
        <v>0</v>
      </c>
      <c r="AE30" s="187">
        <f t="shared" si="11"/>
        <v>0</v>
      </c>
      <c r="AF30" s="187">
        <f t="shared" si="12"/>
        <v>0</v>
      </c>
      <c r="AG30" s="191" t="str">
        <f t="shared" si="14"/>
        <v>DSC</v>
      </c>
    </row>
    <row r="31" spans="1:33" s="22" customFormat="1" ht="13.5" thickBot="1">
      <c r="A31" s="122"/>
      <c r="B31" s="357" t="s">
        <v>471</v>
      </c>
      <c r="C31" s="358"/>
      <c r="D31" s="358"/>
      <c r="E31" s="358"/>
      <c r="F31" s="358"/>
      <c r="G31" s="358"/>
      <c r="H31" s="358"/>
      <c r="I31" s="358"/>
      <c r="J31" s="358"/>
      <c r="K31" s="358"/>
      <c r="L31" s="358"/>
      <c r="M31" s="358"/>
      <c r="N31" s="358"/>
      <c r="O31" s="358"/>
      <c r="P31" s="358"/>
      <c r="Q31" s="359"/>
      <c r="R31" s="10"/>
      <c r="S31" s="10"/>
      <c r="U31" s="186"/>
      <c r="V31" s="187"/>
      <c r="W31" s="187"/>
      <c r="X31" s="187"/>
      <c r="Y31" s="187"/>
      <c r="Z31" s="187"/>
      <c r="AA31" s="187"/>
      <c r="AB31" s="187"/>
      <c r="AC31" s="187"/>
      <c r="AD31" s="187"/>
      <c r="AE31" s="187"/>
      <c r="AF31" s="187"/>
      <c r="AG31" s="191"/>
    </row>
    <row r="32" spans="1:33" s="22" customFormat="1" ht="26.25" thickBot="1">
      <c r="A32" s="14">
        <v>22</v>
      </c>
      <c r="B32" s="230" t="s">
        <v>776</v>
      </c>
      <c r="C32" s="40" t="s">
        <v>224</v>
      </c>
      <c r="D32" s="180"/>
      <c r="E32" s="159">
        <v>1</v>
      </c>
      <c r="F32" s="160"/>
      <c r="G32" s="160"/>
      <c r="H32" s="161"/>
      <c r="I32" s="13">
        <f t="shared" si="15"/>
        <v>3</v>
      </c>
      <c r="J32" s="11" t="s">
        <v>25</v>
      </c>
      <c r="K32" s="95" t="s">
        <v>38</v>
      </c>
      <c r="L32" s="95" t="s">
        <v>50</v>
      </c>
      <c r="M32" s="73"/>
      <c r="N32" s="72"/>
      <c r="O32" s="72"/>
      <c r="P32" s="45"/>
      <c r="Q32" s="45"/>
      <c r="R32" s="10"/>
      <c r="S32" s="10"/>
      <c r="T32" s="22">
        <f t="shared" si="0"/>
        <v>22</v>
      </c>
      <c r="U32" s="186">
        <f t="shared" si="1"/>
        <v>0</v>
      </c>
      <c r="V32" s="187">
        <f t="shared" si="2"/>
        <v>0</v>
      </c>
      <c r="W32" s="187">
        <f t="shared" si="3"/>
        <v>3</v>
      </c>
      <c r="X32" s="187">
        <f t="shared" si="4"/>
        <v>0</v>
      </c>
      <c r="Y32" s="187">
        <f t="shared" si="5"/>
        <v>0</v>
      </c>
      <c r="Z32" s="187">
        <f t="shared" si="6"/>
        <v>0</v>
      </c>
      <c r="AA32" s="187">
        <f t="shared" si="7"/>
        <v>0</v>
      </c>
      <c r="AB32" s="187">
        <f t="shared" si="8"/>
        <v>0</v>
      </c>
      <c r="AC32" s="187">
        <f t="shared" si="9"/>
        <v>0</v>
      </c>
      <c r="AD32" s="187">
        <f t="shared" si="10"/>
        <v>0</v>
      </c>
      <c r="AE32" s="187">
        <f t="shared" si="11"/>
        <v>0</v>
      </c>
      <c r="AF32" s="187">
        <f t="shared" si="12"/>
        <v>0</v>
      </c>
      <c r="AG32" s="191">
        <f t="shared" si="14"/>
        <v>0</v>
      </c>
    </row>
    <row r="33" spans="1:33" s="22" customFormat="1" ht="26.25" thickBot="1">
      <c r="A33" s="119">
        <v>23</v>
      </c>
      <c r="B33" s="231" t="s">
        <v>770</v>
      </c>
      <c r="C33" s="70" t="s">
        <v>224</v>
      </c>
      <c r="D33" s="180"/>
      <c r="E33" s="159">
        <v>1</v>
      </c>
      <c r="F33" s="160"/>
      <c r="G33" s="160"/>
      <c r="H33" s="161"/>
      <c r="I33" s="13">
        <f t="shared" si="15"/>
        <v>3</v>
      </c>
      <c r="J33" s="14" t="s">
        <v>25</v>
      </c>
      <c r="K33" s="49" t="s">
        <v>340</v>
      </c>
      <c r="L33" s="49" t="s">
        <v>52</v>
      </c>
      <c r="M33" s="49" t="s">
        <v>341</v>
      </c>
      <c r="N33" s="72"/>
      <c r="O33" s="72"/>
      <c r="P33" s="45"/>
      <c r="Q33" s="45"/>
      <c r="R33" s="10"/>
      <c r="S33" s="10"/>
      <c r="T33" s="22">
        <f t="shared" si="0"/>
        <v>23</v>
      </c>
      <c r="U33" s="186">
        <f t="shared" si="1"/>
        <v>0</v>
      </c>
      <c r="V33" s="187">
        <f t="shared" si="2"/>
        <v>0</v>
      </c>
      <c r="W33" s="187">
        <f t="shared" si="3"/>
        <v>3</v>
      </c>
      <c r="X33" s="187">
        <f t="shared" si="4"/>
        <v>0</v>
      </c>
      <c r="Y33" s="187">
        <f t="shared" si="5"/>
        <v>0</v>
      </c>
      <c r="Z33" s="187">
        <f t="shared" si="6"/>
        <v>0</v>
      </c>
      <c r="AA33" s="187">
        <f t="shared" si="7"/>
        <v>0</v>
      </c>
      <c r="AB33" s="187">
        <f t="shared" si="8"/>
        <v>0</v>
      </c>
      <c r="AC33" s="187">
        <f t="shared" si="9"/>
        <v>0</v>
      </c>
      <c r="AD33" s="187">
        <f t="shared" si="10"/>
        <v>0</v>
      </c>
      <c r="AE33" s="187">
        <f t="shared" si="11"/>
        <v>0</v>
      </c>
      <c r="AF33" s="187">
        <f t="shared" si="12"/>
        <v>0</v>
      </c>
      <c r="AG33" s="191">
        <f t="shared" si="14"/>
        <v>0</v>
      </c>
    </row>
    <row r="34" spans="1:33" s="22" customFormat="1" ht="39" thickBot="1">
      <c r="A34" s="119">
        <v>24</v>
      </c>
      <c r="B34" s="231" t="s">
        <v>800</v>
      </c>
      <c r="C34" s="70" t="s">
        <v>224</v>
      </c>
      <c r="D34" s="180"/>
      <c r="E34" s="159"/>
      <c r="F34" s="160"/>
      <c r="G34" s="160">
        <v>1</v>
      </c>
      <c r="H34" s="161"/>
      <c r="I34" s="13">
        <f t="shared" si="15"/>
        <v>1</v>
      </c>
      <c r="J34" s="14" t="s">
        <v>25</v>
      </c>
      <c r="K34" s="49" t="s">
        <v>340</v>
      </c>
      <c r="L34" s="49" t="s">
        <v>341</v>
      </c>
      <c r="M34" s="72"/>
      <c r="N34" s="72"/>
      <c r="O34" s="72"/>
      <c r="P34" s="45"/>
      <c r="Q34" s="45"/>
      <c r="R34" s="10"/>
      <c r="S34" s="10"/>
      <c r="T34" s="22">
        <f t="shared" si="0"/>
        <v>24</v>
      </c>
      <c r="U34" s="186">
        <f t="shared" si="1"/>
        <v>0</v>
      </c>
      <c r="V34" s="187">
        <f t="shared" si="2"/>
        <v>0</v>
      </c>
      <c r="W34" s="187">
        <f t="shared" si="3"/>
        <v>1</v>
      </c>
      <c r="X34" s="187">
        <f t="shared" si="4"/>
        <v>0</v>
      </c>
      <c r="Y34" s="187">
        <f t="shared" si="5"/>
        <v>0</v>
      </c>
      <c r="Z34" s="187">
        <f t="shared" si="6"/>
        <v>0</v>
      </c>
      <c r="AA34" s="187">
        <f t="shared" si="7"/>
        <v>0</v>
      </c>
      <c r="AB34" s="187">
        <f t="shared" si="8"/>
        <v>0</v>
      </c>
      <c r="AC34" s="187">
        <f t="shared" si="9"/>
        <v>0</v>
      </c>
      <c r="AD34" s="187">
        <f t="shared" si="10"/>
        <v>0</v>
      </c>
      <c r="AE34" s="187">
        <f t="shared" si="11"/>
        <v>0</v>
      </c>
      <c r="AF34" s="187">
        <f t="shared" si="12"/>
        <v>0</v>
      </c>
      <c r="AG34" s="191">
        <f t="shared" si="14"/>
        <v>0</v>
      </c>
    </row>
    <row r="35" spans="1:33" s="22" customFormat="1" ht="13.5" thickBot="1">
      <c r="A35" s="14">
        <v>25</v>
      </c>
      <c r="B35" s="216" t="s">
        <v>732</v>
      </c>
      <c r="C35" s="70" t="s">
        <v>224</v>
      </c>
      <c r="D35" s="180"/>
      <c r="E35" s="159"/>
      <c r="F35" s="160">
        <v>1</v>
      </c>
      <c r="G35" s="160"/>
      <c r="H35" s="161"/>
      <c r="I35" s="13">
        <f t="shared" si="15"/>
        <v>2</v>
      </c>
      <c r="J35" s="14" t="s">
        <v>43</v>
      </c>
      <c r="K35" s="49" t="s">
        <v>364</v>
      </c>
      <c r="L35" s="72"/>
      <c r="M35" s="72"/>
      <c r="N35" s="72"/>
      <c r="O35" s="72"/>
      <c r="P35" s="45"/>
      <c r="Q35" s="45"/>
      <c r="R35" s="10"/>
      <c r="S35" s="10"/>
      <c r="T35" s="22">
        <f t="shared" si="0"/>
        <v>25</v>
      </c>
      <c r="U35" s="186">
        <f t="shared" si="1"/>
        <v>0</v>
      </c>
      <c r="V35" s="187">
        <f t="shared" si="2"/>
        <v>0</v>
      </c>
      <c r="W35" s="187">
        <f t="shared" si="3"/>
        <v>0</v>
      </c>
      <c r="X35" s="187">
        <f t="shared" si="4"/>
        <v>0</v>
      </c>
      <c r="Y35" s="187">
        <f t="shared" si="5"/>
        <v>0</v>
      </c>
      <c r="Z35" s="187">
        <f t="shared" si="6"/>
        <v>2</v>
      </c>
      <c r="AA35" s="187">
        <f t="shared" si="7"/>
        <v>0</v>
      </c>
      <c r="AB35" s="187">
        <f t="shared" si="8"/>
        <v>0</v>
      </c>
      <c r="AC35" s="187">
        <f t="shared" si="9"/>
        <v>0</v>
      </c>
      <c r="AD35" s="187">
        <f t="shared" si="10"/>
        <v>0</v>
      </c>
      <c r="AE35" s="187">
        <f t="shared" si="11"/>
        <v>0</v>
      </c>
      <c r="AF35" s="187">
        <f t="shared" si="12"/>
        <v>0</v>
      </c>
      <c r="AG35" s="191">
        <f t="shared" si="14"/>
        <v>0</v>
      </c>
    </row>
    <row r="36" spans="1:33" s="22" customFormat="1" ht="13.5" thickBot="1">
      <c r="A36" s="122"/>
      <c r="B36" s="357" t="s">
        <v>108</v>
      </c>
      <c r="C36" s="358"/>
      <c r="D36" s="358"/>
      <c r="E36" s="358"/>
      <c r="F36" s="358"/>
      <c r="G36" s="358"/>
      <c r="H36" s="358"/>
      <c r="I36" s="358"/>
      <c r="J36" s="358"/>
      <c r="K36" s="358"/>
      <c r="L36" s="358"/>
      <c r="M36" s="358"/>
      <c r="N36" s="358"/>
      <c r="O36" s="358"/>
      <c r="P36" s="358"/>
      <c r="Q36" s="359"/>
      <c r="R36" s="10"/>
      <c r="S36" s="10"/>
      <c r="U36" s="186"/>
      <c r="V36" s="187"/>
      <c r="W36" s="187"/>
      <c r="X36" s="187"/>
      <c r="Y36" s="187"/>
      <c r="Z36" s="187"/>
      <c r="AA36" s="187"/>
      <c r="AB36" s="187"/>
      <c r="AC36" s="187"/>
      <c r="AD36" s="187"/>
      <c r="AE36" s="187"/>
      <c r="AF36" s="187"/>
      <c r="AG36" s="191"/>
    </row>
    <row r="37" spans="1:33" s="22" customFormat="1" ht="13.5" thickBot="1">
      <c r="A37" s="14">
        <v>26</v>
      </c>
      <c r="B37" s="175" t="s">
        <v>472</v>
      </c>
      <c r="C37" s="12" t="s">
        <v>456</v>
      </c>
      <c r="D37" s="180"/>
      <c r="E37" s="159">
        <v>1</v>
      </c>
      <c r="F37" s="160"/>
      <c r="G37" s="160"/>
      <c r="H37" s="161"/>
      <c r="I37" s="13">
        <f t="shared" si="15"/>
        <v>3</v>
      </c>
      <c r="J37" s="11" t="s">
        <v>45</v>
      </c>
      <c r="K37" s="95" t="s">
        <v>357</v>
      </c>
      <c r="L37" s="95" t="s">
        <v>382</v>
      </c>
      <c r="M37" s="73"/>
      <c r="N37" s="72"/>
      <c r="O37" s="72"/>
      <c r="P37" s="45"/>
      <c r="Q37" s="45"/>
      <c r="R37" s="10"/>
      <c r="S37" s="10"/>
      <c r="T37" s="22">
        <f t="shared" si="0"/>
        <v>26</v>
      </c>
      <c r="U37" s="186">
        <f t="shared" si="1"/>
        <v>0</v>
      </c>
      <c r="V37" s="187">
        <f t="shared" si="2"/>
        <v>0</v>
      </c>
      <c r="W37" s="187">
        <f t="shared" si="3"/>
        <v>0</v>
      </c>
      <c r="X37" s="187">
        <f t="shared" si="4"/>
        <v>0</v>
      </c>
      <c r="Y37" s="187">
        <f t="shared" si="5"/>
        <v>0</v>
      </c>
      <c r="Z37" s="187">
        <f t="shared" si="6"/>
        <v>0</v>
      </c>
      <c r="AA37" s="187">
        <f t="shared" si="7"/>
        <v>0</v>
      </c>
      <c r="AB37" s="187">
        <f t="shared" si="8"/>
        <v>0</v>
      </c>
      <c r="AC37" s="187">
        <f t="shared" si="9"/>
        <v>3</v>
      </c>
      <c r="AD37" s="187">
        <f t="shared" si="10"/>
        <v>0</v>
      </c>
      <c r="AE37" s="187">
        <f t="shared" si="11"/>
        <v>0</v>
      </c>
      <c r="AF37" s="187">
        <f t="shared" si="12"/>
        <v>0</v>
      </c>
      <c r="AG37" s="191">
        <f t="shared" si="14"/>
        <v>0</v>
      </c>
    </row>
    <row r="38" spans="1:33" s="22" customFormat="1" ht="26.25" thickBot="1">
      <c r="A38" s="14">
        <v>27</v>
      </c>
      <c r="B38" s="227" t="s">
        <v>473</v>
      </c>
      <c r="C38" s="15" t="s">
        <v>456</v>
      </c>
      <c r="D38" s="180"/>
      <c r="E38" s="159">
        <v>1</v>
      </c>
      <c r="F38" s="160"/>
      <c r="G38" s="160"/>
      <c r="H38" s="161"/>
      <c r="I38" s="13">
        <f t="shared" si="15"/>
        <v>3</v>
      </c>
      <c r="J38" s="14" t="s">
        <v>45</v>
      </c>
      <c r="K38" s="95" t="s">
        <v>357</v>
      </c>
      <c r="L38" s="49" t="s">
        <v>381</v>
      </c>
      <c r="M38" s="49" t="s">
        <v>384</v>
      </c>
      <c r="N38" s="72"/>
      <c r="O38" s="72"/>
      <c r="P38" s="45"/>
      <c r="Q38" s="45"/>
      <c r="R38" s="10"/>
      <c r="S38" s="10"/>
      <c r="T38" s="22">
        <f t="shared" si="0"/>
        <v>27</v>
      </c>
      <c r="U38" s="186">
        <f t="shared" si="1"/>
        <v>0</v>
      </c>
      <c r="V38" s="187">
        <f t="shared" si="2"/>
        <v>0</v>
      </c>
      <c r="W38" s="187">
        <f t="shared" si="3"/>
        <v>0</v>
      </c>
      <c r="X38" s="187">
        <f t="shared" si="4"/>
        <v>0</v>
      </c>
      <c r="Y38" s="187">
        <f t="shared" si="5"/>
        <v>0</v>
      </c>
      <c r="Z38" s="187">
        <f t="shared" si="6"/>
        <v>0</v>
      </c>
      <c r="AA38" s="187">
        <f t="shared" si="7"/>
        <v>0</v>
      </c>
      <c r="AB38" s="187">
        <f t="shared" si="8"/>
        <v>0</v>
      </c>
      <c r="AC38" s="187">
        <f t="shared" si="9"/>
        <v>3</v>
      </c>
      <c r="AD38" s="187">
        <f t="shared" si="10"/>
        <v>0</v>
      </c>
      <c r="AE38" s="187">
        <f t="shared" si="11"/>
        <v>0</v>
      </c>
      <c r="AF38" s="187">
        <f t="shared" si="12"/>
        <v>0</v>
      </c>
      <c r="AG38" s="191">
        <f t="shared" si="14"/>
        <v>0</v>
      </c>
    </row>
    <row r="39" spans="1:33" s="22" customFormat="1" ht="26.25" thickBot="1">
      <c r="A39" s="14">
        <v>28</v>
      </c>
      <c r="B39" s="231" t="s">
        <v>801</v>
      </c>
      <c r="C39" s="15" t="s">
        <v>456</v>
      </c>
      <c r="D39" s="180"/>
      <c r="E39" s="159">
        <v>1</v>
      </c>
      <c r="F39" s="160"/>
      <c r="G39" s="160"/>
      <c r="H39" s="161"/>
      <c r="I39" s="13">
        <f t="shared" si="15"/>
        <v>3</v>
      </c>
      <c r="J39" s="14" t="s">
        <v>45</v>
      </c>
      <c r="K39" s="49" t="s">
        <v>381</v>
      </c>
      <c r="L39" s="49" t="s">
        <v>385</v>
      </c>
      <c r="M39" s="72"/>
      <c r="N39" s="72"/>
      <c r="O39" s="72"/>
      <c r="P39" s="45"/>
      <c r="Q39" s="45"/>
      <c r="R39" s="10"/>
      <c r="S39" s="10"/>
      <c r="T39" s="22">
        <f t="shared" si="0"/>
        <v>28</v>
      </c>
      <c r="U39" s="186">
        <f t="shared" si="1"/>
        <v>0</v>
      </c>
      <c r="V39" s="187">
        <f t="shared" si="2"/>
        <v>0</v>
      </c>
      <c r="W39" s="187">
        <f t="shared" si="3"/>
        <v>0</v>
      </c>
      <c r="X39" s="187">
        <f t="shared" si="4"/>
        <v>0</v>
      </c>
      <c r="Y39" s="187">
        <f t="shared" si="5"/>
        <v>0</v>
      </c>
      <c r="Z39" s="187">
        <f t="shared" si="6"/>
        <v>0</v>
      </c>
      <c r="AA39" s="187">
        <f t="shared" si="7"/>
        <v>0</v>
      </c>
      <c r="AB39" s="187">
        <f t="shared" si="8"/>
        <v>0</v>
      </c>
      <c r="AC39" s="187">
        <f t="shared" si="9"/>
        <v>3</v>
      </c>
      <c r="AD39" s="187">
        <f t="shared" si="10"/>
        <v>0</v>
      </c>
      <c r="AE39" s="187">
        <f t="shared" si="11"/>
        <v>0</v>
      </c>
      <c r="AF39" s="187">
        <f t="shared" si="12"/>
        <v>0</v>
      </c>
      <c r="AG39" s="191">
        <f t="shared" si="14"/>
        <v>0</v>
      </c>
    </row>
    <row r="40" spans="1:33" s="22" customFormat="1" ht="26.25" thickBot="1">
      <c r="A40" s="14">
        <v>29</v>
      </c>
      <c r="B40" s="231" t="s">
        <v>802</v>
      </c>
      <c r="C40" s="15" t="s">
        <v>456</v>
      </c>
      <c r="D40" s="180"/>
      <c r="E40" s="159"/>
      <c r="F40" s="160">
        <v>1</v>
      </c>
      <c r="G40" s="160"/>
      <c r="H40" s="161"/>
      <c r="I40" s="13">
        <f t="shared" si="15"/>
        <v>2</v>
      </c>
      <c r="J40" s="14" t="s">
        <v>45</v>
      </c>
      <c r="K40" s="49" t="s">
        <v>381</v>
      </c>
      <c r="L40" s="49" t="s">
        <v>385</v>
      </c>
      <c r="M40" s="72"/>
      <c r="N40" s="72"/>
      <c r="O40" s="72"/>
      <c r="P40" s="45"/>
      <c r="Q40" s="45"/>
      <c r="R40" s="10"/>
      <c r="S40" s="10"/>
      <c r="T40" s="22">
        <f t="shared" si="0"/>
        <v>29</v>
      </c>
      <c r="U40" s="186">
        <f t="shared" si="1"/>
        <v>0</v>
      </c>
      <c r="V40" s="187">
        <f t="shared" si="2"/>
        <v>0</v>
      </c>
      <c r="W40" s="187">
        <f t="shared" si="3"/>
        <v>0</v>
      </c>
      <c r="X40" s="187">
        <f t="shared" si="4"/>
        <v>0</v>
      </c>
      <c r="Y40" s="187">
        <f t="shared" si="5"/>
        <v>0</v>
      </c>
      <c r="Z40" s="187">
        <f t="shared" si="6"/>
        <v>0</v>
      </c>
      <c r="AA40" s="187">
        <f t="shared" si="7"/>
        <v>0</v>
      </c>
      <c r="AB40" s="187">
        <f t="shared" si="8"/>
        <v>0</v>
      </c>
      <c r="AC40" s="187">
        <f t="shared" si="9"/>
        <v>2</v>
      </c>
      <c r="AD40" s="187">
        <f t="shared" si="10"/>
        <v>0</v>
      </c>
      <c r="AE40" s="187">
        <f t="shared" si="11"/>
        <v>0</v>
      </c>
      <c r="AF40" s="187">
        <f t="shared" si="12"/>
        <v>0</v>
      </c>
      <c r="AG40" s="191">
        <f t="shared" si="14"/>
        <v>0</v>
      </c>
    </row>
    <row r="41" spans="1:33" s="22" customFormat="1" ht="13.5" thickBot="1">
      <c r="A41" s="14">
        <v>30</v>
      </c>
      <c r="B41" s="232" t="s">
        <v>803</v>
      </c>
      <c r="C41" s="12" t="s">
        <v>456</v>
      </c>
      <c r="D41" s="180"/>
      <c r="E41" s="159">
        <v>1</v>
      </c>
      <c r="F41" s="160"/>
      <c r="G41" s="160"/>
      <c r="H41" s="161"/>
      <c r="I41" s="13">
        <f t="shared" si="15"/>
        <v>3</v>
      </c>
      <c r="J41" s="11" t="s">
        <v>45</v>
      </c>
      <c r="K41" s="49" t="s">
        <v>381</v>
      </c>
      <c r="L41" s="73"/>
      <c r="M41" s="72"/>
      <c r="N41" s="72"/>
      <c r="O41" s="72"/>
      <c r="P41" s="45"/>
      <c r="Q41" s="45"/>
      <c r="R41" s="10"/>
      <c r="S41" s="10"/>
      <c r="T41" s="22">
        <f t="shared" si="0"/>
        <v>30</v>
      </c>
      <c r="U41" s="186">
        <f t="shared" si="1"/>
        <v>0</v>
      </c>
      <c r="V41" s="187">
        <f t="shared" si="2"/>
        <v>0</v>
      </c>
      <c r="W41" s="187">
        <f t="shared" si="3"/>
        <v>0</v>
      </c>
      <c r="X41" s="187">
        <f t="shared" si="4"/>
        <v>0</v>
      </c>
      <c r="Y41" s="187">
        <f t="shared" si="5"/>
        <v>0</v>
      </c>
      <c r="Z41" s="187">
        <f t="shared" si="6"/>
        <v>0</v>
      </c>
      <c r="AA41" s="187">
        <f t="shared" si="7"/>
        <v>0</v>
      </c>
      <c r="AB41" s="187">
        <f t="shared" si="8"/>
        <v>0</v>
      </c>
      <c r="AC41" s="187">
        <f t="shared" si="9"/>
        <v>3</v>
      </c>
      <c r="AD41" s="187">
        <f t="shared" si="10"/>
        <v>0</v>
      </c>
      <c r="AE41" s="187">
        <f t="shared" si="11"/>
        <v>0</v>
      </c>
      <c r="AF41" s="187">
        <f t="shared" si="12"/>
        <v>0</v>
      </c>
      <c r="AG41" s="191">
        <f t="shared" si="14"/>
        <v>0</v>
      </c>
    </row>
    <row r="42" spans="1:33" s="22" customFormat="1" ht="26.25" thickBot="1">
      <c r="A42" s="14">
        <v>31</v>
      </c>
      <c r="B42" s="227" t="s">
        <v>474</v>
      </c>
      <c r="C42" s="15" t="s">
        <v>456</v>
      </c>
      <c r="D42" s="180"/>
      <c r="E42" s="159">
        <v>1</v>
      </c>
      <c r="F42" s="160"/>
      <c r="G42" s="160"/>
      <c r="H42" s="161"/>
      <c r="I42" s="13">
        <f t="shared" si="15"/>
        <v>3</v>
      </c>
      <c r="J42" s="14" t="s">
        <v>45</v>
      </c>
      <c r="K42" s="95" t="s">
        <v>357</v>
      </c>
      <c r="L42" s="49" t="s">
        <v>380</v>
      </c>
      <c r="M42" s="72"/>
      <c r="N42" s="72"/>
      <c r="O42" s="72"/>
      <c r="P42" s="45"/>
      <c r="Q42" s="45"/>
      <c r="R42" s="10"/>
      <c r="S42" s="10"/>
      <c r="T42" s="22">
        <f t="shared" si="0"/>
        <v>31</v>
      </c>
      <c r="U42" s="186">
        <f t="shared" si="1"/>
        <v>0</v>
      </c>
      <c r="V42" s="187">
        <f t="shared" si="2"/>
        <v>0</v>
      </c>
      <c r="W42" s="187">
        <f t="shared" si="3"/>
        <v>0</v>
      </c>
      <c r="X42" s="187">
        <f t="shared" si="4"/>
        <v>0</v>
      </c>
      <c r="Y42" s="187">
        <f t="shared" si="5"/>
        <v>0</v>
      </c>
      <c r="Z42" s="187">
        <f t="shared" si="6"/>
        <v>0</v>
      </c>
      <c r="AA42" s="187">
        <f t="shared" si="7"/>
        <v>0</v>
      </c>
      <c r="AB42" s="187">
        <f t="shared" si="8"/>
        <v>0</v>
      </c>
      <c r="AC42" s="187">
        <f t="shared" si="9"/>
        <v>3</v>
      </c>
      <c r="AD42" s="187">
        <f t="shared" si="10"/>
        <v>0</v>
      </c>
      <c r="AE42" s="187">
        <f t="shared" si="11"/>
        <v>0</v>
      </c>
      <c r="AF42" s="187">
        <f t="shared" si="12"/>
        <v>0</v>
      </c>
      <c r="AG42" s="191">
        <f t="shared" si="14"/>
        <v>0</v>
      </c>
    </row>
    <row r="43" spans="1:33" s="22" customFormat="1" ht="26.25" thickBot="1">
      <c r="A43" s="14">
        <v>32</v>
      </c>
      <c r="B43" s="71" t="s">
        <v>475</v>
      </c>
      <c r="C43" s="15" t="s">
        <v>456</v>
      </c>
      <c r="D43" s="180"/>
      <c r="E43" s="159"/>
      <c r="F43" s="160">
        <v>1</v>
      </c>
      <c r="G43" s="160"/>
      <c r="H43" s="161"/>
      <c r="I43" s="13">
        <f t="shared" si="15"/>
        <v>2</v>
      </c>
      <c r="J43" s="14" t="s">
        <v>45</v>
      </c>
      <c r="K43" s="95" t="s">
        <v>382</v>
      </c>
      <c r="L43" s="49" t="s">
        <v>380</v>
      </c>
      <c r="M43" s="72"/>
      <c r="N43" s="72"/>
      <c r="O43" s="72"/>
      <c r="P43" s="45"/>
      <c r="Q43" s="45"/>
      <c r="R43" s="10"/>
      <c r="S43" s="10"/>
      <c r="T43" s="22">
        <f t="shared" si="0"/>
        <v>32</v>
      </c>
      <c r="U43" s="186">
        <f t="shared" si="1"/>
        <v>0</v>
      </c>
      <c r="V43" s="187">
        <f t="shared" si="2"/>
        <v>0</v>
      </c>
      <c r="W43" s="187">
        <f t="shared" si="3"/>
        <v>0</v>
      </c>
      <c r="X43" s="187">
        <f t="shared" si="4"/>
        <v>0</v>
      </c>
      <c r="Y43" s="187">
        <f t="shared" si="5"/>
        <v>0</v>
      </c>
      <c r="Z43" s="187">
        <f t="shared" si="6"/>
        <v>0</v>
      </c>
      <c r="AA43" s="187">
        <f t="shared" si="7"/>
        <v>0</v>
      </c>
      <c r="AB43" s="187">
        <f t="shared" si="8"/>
        <v>0</v>
      </c>
      <c r="AC43" s="187">
        <f t="shared" si="9"/>
        <v>2</v>
      </c>
      <c r="AD43" s="187">
        <f t="shared" si="10"/>
        <v>0</v>
      </c>
      <c r="AE43" s="187">
        <f t="shared" si="11"/>
        <v>0</v>
      </c>
      <c r="AF43" s="187">
        <f t="shared" si="12"/>
        <v>0</v>
      </c>
      <c r="AG43" s="191">
        <f t="shared" si="14"/>
        <v>0</v>
      </c>
    </row>
    <row r="44" spans="1:33" s="22" customFormat="1" ht="26.25" thickBot="1">
      <c r="A44" s="14">
        <v>33</v>
      </c>
      <c r="B44" s="229" t="s">
        <v>804</v>
      </c>
      <c r="C44" s="174" t="s">
        <v>432</v>
      </c>
      <c r="D44" s="180"/>
      <c r="E44" s="159"/>
      <c r="F44" s="160"/>
      <c r="G44" s="160"/>
      <c r="H44" s="161">
        <v>1</v>
      </c>
      <c r="I44" s="13">
        <f t="shared" si="15"/>
        <v>0</v>
      </c>
      <c r="J44" s="14" t="s">
        <v>45</v>
      </c>
      <c r="K44" s="49" t="s">
        <v>315</v>
      </c>
      <c r="L44" s="49" t="s">
        <v>329</v>
      </c>
      <c r="M44" s="72"/>
      <c r="N44" s="72"/>
      <c r="O44" s="72"/>
      <c r="P44" s="45"/>
      <c r="Q44" s="45"/>
      <c r="R44" s="10"/>
      <c r="S44" s="10"/>
      <c r="T44" s="22">
        <f t="shared" si="0"/>
        <v>33</v>
      </c>
      <c r="U44" s="186">
        <f t="shared" si="1"/>
        <v>0</v>
      </c>
      <c r="V44" s="187">
        <f t="shared" si="2"/>
        <v>0</v>
      </c>
      <c r="W44" s="187">
        <f t="shared" si="3"/>
        <v>0</v>
      </c>
      <c r="X44" s="187">
        <f t="shared" si="4"/>
        <v>0</v>
      </c>
      <c r="Y44" s="187">
        <f t="shared" si="5"/>
        <v>0</v>
      </c>
      <c r="Z44" s="187">
        <f t="shared" si="6"/>
        <v>0</v>
      </c>
      <c r="AA44" s="187">
        <f t="shared" si="7"/>
        <v>0</v>
      </c>
      <c r="AB44" s="187">
        <f t="shared" si="8"/>
        <v>0</v>
      </c>
      <c r="AC44" s="187">
        <f t="shared" si="9"/>
        <v>0</v>
      </c>
      <c r="AD44" s="187">
        <f t="shared" si="10"/>
        <v>0</v>
      </c>
      <c r="AE44" s="187">
        <f t="shared" si="11"/>
        <v>0</v>
      </c>
      <c r="AF44" s="187">
        <f t="shared" si="12"/>
        <v>0</v>
      </c>
      <c r="AG44" s="191">
        <f t="shared" si="14"/>
        <v>0</v>
      </c>
    </row>
    <row r="45" spans="1:33" s="22" customFormat="1" ht="13.5" thickBot="1">
      <c r="A45" s="122"/>
      <c r="B45" s="357" t="s">
        <v>476</v>
      </c>
      <c r="C45" s="358"/>
      <c r="D45" s="358"/>
      <c r="E45" s="358"/>
      <c r="F45" s="358"/>
      <c r="G45" s="358"/>
      <c r="H45" s="358"/>
      <c r="I45" s="358"/>
      <c r="J45" s="358"/>
      <c r="K45" s="358"/>
      <c r="L45" s="358"/>
      <c r="M45" s="358"/>
      <c r="N45" s="358"/>
      <c r="O45" s="358"/>
      <c r="P45" s="358"/>
      <c r="Q45" s="359"/>
      <c r="R45" s="10"/>
      <c r="S45" s="10"/>
      <c r="U45" s="186"/>
      <c r="V45" s="187"/>
      <c r="W45" s="187"/>
      <c r="X45" s="187"/>
      <c r="Y45" s="187"/>
      <c r="Z45" s="187"/>
      <c r="AA45" s="187"/>
      <c r="AB45" s="187"/>
      <c r="AC45" s="187"/>
      <c r="AD45" s="187"/>
      <c r="AE45" s="187"/>
      <c r="AF45" s="187"/>
      <c r="AG45" s="191"/>
    </row>
    <row r="46" spans="1:33" s="22" customFormat="1" ht="13.5" thickBot="1">
      <c r="A46" s="14">
        <v>34</v>
      </c>
      <c r="B46" s="175" t="s">
        <v>477</v>
      </c>
      <c r="C46" s="174" t="s">
        <v>432</v>
      </c>
      <c r="D46" s="180"/>
      <c r="E46" s="159">
        <v>1</v>
      </c>
      <c r="F46" s="160"/>
      <c r="G46" s="160"/>
      <c r="H46" s="161"/>
      <c r="I46" s="13">
        <f t="shared" si="15"/>
        <v>3</v>
      </c>
      <c r="J46" s="11" t="s">
        <v>32</v>
      </c>
      <c r="K46" s="95" t="s">
        <v>479</v>
      </c>
      <c r="L46" s="95" t="s">
        <v>67</v>
      </c>
      <c r="M46" s="72"/>
      <c r="N46" s="72"/>
      <c r="O46" s="72"/>
      <c r="P46" s="45"/>
      <c r="Q46" s="45"/>
      <c r="R46" s="10"/>
      <c r="S46" s="10"/>
      <c r="T46" s="22">
        <f t="shared" si="0"/>
        <v>34</v>
      </c>
      <c r="U46" s="186">
        <f t="shared" si="1"/>
        <v>0</v>
      </c>
      <c r="V46" s="187">
        <f t="shared" si="2"/>
        <v>0</v>
      </c>
      <c r="W46" s="187">
        <f t="shared" si="3"/>
        <v>0</v>
      </c>
      <c r="X46" s="187">
        <f t="shared" si="4"/>
        <v>0</v>
      </c>
      <c r="Y46" s="187">
        <f t="shared" si="5"/>
        <v>0</v>
      </c>
      <c r="Z46" s="187">
        <f t="shared" si="6"/>
        <v>0</v>
      </c>
      <c r="AA46" s="187">
        <f t="shared" si="7"/>
        <v>0</v>
      </c>
      <c r="AB46" s="187">
        <f t="shared" si="8"/>
        <v>3</v>
      </c>
      <c r="AC46" s="187">
        <f t="shared" si="9"/>
        <v>0</v>
      </c>
      <c r="AD46" s="187">
        <f t="shared" si="10"/>
        <v>0</v>
      </c>
      <c r="AE46" s="187">
        <f t="shared" si="11"/>
        <v>0</v>
      </c>
      <c r="AF46" s="187">
        <f t="shared" si="12"/>
        <v>0</v>
      </c>
      <c r="AG46" s="191">
        <f t="shared" si="14"/>
        <v>0</v>
      </c>
    </row>
    <row r="47" spans="1:33" s="22" customFormat="1" ht="26.25" thickBot="1">
      <c r="A47" s="14">
        <v>35</v>
      </c>
      <c r="B47" s="231" t="s">
        <v>805</v>
      </c>
      <c r="C47" s="70" t="s">
        <v>478</v>
      </c>
      <c r="D47" s="180"/>
      <c r="E47" s="159">
        <v>1</v>
      </c>
      <c r="F47" s="160"/>
      <c r="G47" s="160"/>
      <c r="H47" s="161"/>
      <c r="I47" s="13">
        <f t="shared" si="15"/>
        <v>3</v>
      </c>
      <c r="J47" s="14" t="s">
        <v>32</v>
      </c>
      <c r="K47" s="49" t="s">
        <v>343</v>
      </c>
      <c r="L47" s="49" t="s">
        <v>344</v>
      </c>
      <c r="M47" s="72"/>
      <c r="N47" s="72"/>
      <c r="O47" s="72"/>
      <c r="P47" s="45"/>
      <c r="Q47" s="45"/>
      <c r="R47" s="10"/>
      <c r="S47" s="10"/>
      <c r="T47" s="22">
        <f t="shared" si="0"/>
        <v>35</v>
      </c>
      <c r="U47" s="186">
        <f t="shared" si="1"/>
        <v>0</v>
      </c>
      <c r="V47" s="187">
        <f t="shared" si="2"/>
        <v>0</v>
      </c>
      <c r="W47" s="187">
        <f t="shared" si="3"/>
        <v>0</v>
      </c>
      <c r="X47" s="187">
        <f t="shared" si="4"/>
        <v>0</v>
      </c>
      <c r="Y47" s="187">
        <f t="shared" si="5"/>
        <v>0</v>
      </c>
      <c r="Z47" s="187">
        <f t="shared" si="6"/>
        <v>0</v>
      </c>
      <c r="AA47" s="187">
        <f t="shared" si="7"/>
        <v>0</v>
      </c>
      <c r="AB47" s="187">
        <f t="shared" si="8"/>
        <v>3</v>
      </c>
      <c r="AC47" s="187">
        <f t="shared" si="9"/>
        <v>0</v>
      </c>
      <c r="AD47" s="187">
        <f t="shared" si="10"/>
        <v>0</v>
      </c>
      <c r="AE47" s="187">
        <f t="shared" si="11"/>
        <v>0</v>
      </c>
      <c r="AF47" s="187">
        <f t="shared" si="12"/>
        <v>0</v>
      </c>
      <c r="AG47" s="191">
        <f t="shared" si="14"/>
        <v>0</v>
      </c>
    </row>
    <row r="48" spans="1:33" s="22" customFormat="1" ht="26.25" thickBot="1">
      <c r="A48" s="14">
        <v>36</v>
      </c>
      <c r="B48" s="231" t="s">
        <v>780</v>
      </c>
      <c r="C48" s="174" t="s">
        <v>432</v>
      </c>
      <c r="D48" s="180"/>
      <c r="E48" s="159">
        <v>1</v>
      </c>
      <c r="F48" s="160"/>
      <c r="G48" s="160"/>
      <c r="H48" s="161"/>
      <c r="I48" s="13">
        <f t="shared" si="15"/>
        <v>3</v>
      </c>
      <c r="J48" s="14" t="s">
        <v>32</v>
      </c>
      <c r="K48" s="49" t="s">
        <v>378</v>
      </c>
      <c r="L48" s="72"/>
      <c r="M48" s="72"/>
      <c r="N48" s="72"/>
      <c r="O48" s="72"/>
      <c r="P48" s="45"/>
      <c r="Q48" s="45"/>
      <c r="R48" s="10"/>
      <c r="S48" s="10"/>
      <c r="T48" s="22">
        <f t="shared" si="0"/>
        <v>36</v>
      </c>
      <c r="U48" s="186">
        <f t="shared" si="1"/>
        <v>0</v>
      </c>
      <c r="V48" s="187">
        <f t="shared" si="2"/>
        <v>0</v>
      </c>
      <c r="W48" s="187">
        <f t="shared" si="3"/>
        <v>0</v>
      </c>
      <c r="X48" s="187">
        <f t="shared" si="4"/>
        <v>0</v>
      </c>
      <c r="Y48" s="187">
        <f t="shared" si="5"/>
        <v>0</v>
      </c>
      <c r="Z48" s="187">
        <f t="shared" si="6"/>
        <v>0</v>
      </c>
      <c r="AA48" s="187">
        <f t="shared" si="7"/>
        <v>0</v>
      </c>
      <c r="AB48" s="187">
        <f t="shared" si="8"/>
        <v>3</v>
      </c>
      <c r="AC48" s="187">
        <f t="shared" si="9"/>
        <v>0</v>
      </c>
      <c r="AD48" s="187">
        <f t="shared" si="10"/>
        <v>0</v>
      </c>
      <c r="AE48" s="187">
        <f t="shared" si="11"/>
        <v>0</v>
      </c>
      <c r="AF48" s="187">
        <f t="shared" si="12"/>
        <v>0</v>
      </c>
      <c r="AG48" s="191">
        <f t="shared" si="14"/>
        <v>0</v>
      </c>
    </row>
    <row r="49" spans="1:33" s="22" customFormat="1" ht="26.25" thickBot="1">
      <c r="A49" s="119">
        <v>37</v>
      </c>
      <c r="B49" s="227" t="s">
        <v>735</v>
      </c>
      <c r="C49" s="174" t="s">
        <v>432</v>
      </c>
      <c r="D49" s="180">
        <v>1</v>
      </c>
      <c r="E49" s="159"/>
      <c r="F49" s="160"/>
      <c r="G49" s="160"/>
      <c r="H49" s="161"/>
      <c r="I49" s="44">
        <f t="shared" si="15"/>
        <v>0</v>
      </c>
      <c r="J49" s="72" t="s">
        <v>32</v>
      </c>
      <c r="K49" s="49" t="s">
        <v>379</v>
      </c>
      <c r="L49" s="72"/>
      <c r="M49" s="72"/>
      <c r="N49" s="72"/>
      <c r="O49" s="72"/>
      <c r="P49" s="45"/>
      <c r="Q49" s="45"/>
      <c r="R49" s="10"/>
      <c r="S49" s="10"/>
      <c r="T49" s="22">
        <f t="shared" si="0"/>
        <v>37</v>
      </c>
      <c r="U49" s="188">
        <f>IF(J49=$U$6,I49,0)</f>
        <v>0</v>
      </c>
      <c r="V49" s="189">
        <f t="shared" si="2"/>
        <v>0</v>
      </c>
      <c r="W49" s="189">
        <f t="shared" si="3"/>
        <v>0</v>
      </c>
      <c r="X49" s="189">
        <f t="shared" si="4"/>
        <v>0</v>
      </c>
      <c r="Y49" s="189">
        <f t="shared" si="5"/>
        <v>0</v>
      </c>
      <c r="Z49" s="189">
        <f t="shared" si="6"/>
        <v>0</v>
      </c>
      <c r="AA49" s="189">
        <f t="shared" si="7"/>
        <v>0</v>
      </c>
      <c r="AB49" s="189">
        <f t="shared" si="8"/>
        <v>0</v>
      </c>
      <c r="AC49" s="189">
        <f t="shared" si="9"/>
        <v>0</v>
      </c>
      <c r="AD49" s="189">
        <f t="shared" si="10"/>
        <v>0</v>
      </c>
      <c r="AE49" s="189">
        <f t="shared" si="11"/>
        <v>0</v>
      </c>
      <c r="AF49" s="189">
        <f t="shared" si="12"/>
        <v>0</v>
      </c>
      <c r="AG49" s="192" t="str">
        <f t="shared" si="14"/>
        <v>EMP</v>
      </c>
    </row>
    <row r="50" spans="1:20" s="56" customFormat="1" ht="27" customHeight="1" thickBot="1">
      <c r="A50" s="385" t="s">
        <v>953</v>
      </c>
      <c r="B50" s="385"/>
      <c r="C50" s="385"/>
      <c r="D50" s="385"/>
      <c r="E50" s="385"/>
      <c r="F50" s="385"/>
      <c r="G50" s="385"/>
      <c r="H50" s="385"/>
      <c r="I50" s="385"/>
      <c r="J50" s="385"/>
      <c r="K50" s="385"/>
      <c r="L50" s="385"/>
      <c r="M50" s="385"/>
      <c r="N50" s="385"/>
      <c r="O50" s="385"/>
      <c r="P50" s="385"/>
      <c r="Q50" s="385"/>
      <c r="T50" s="22"/>
    </row>
    <row r="51" spans="1:32" s="56" customFormat="1" ht="26.25" customHeight="1" thickBot="1">
      <c r="A51" s="377"/>
      <c r="B51" s="377" t="s">
        <v>706</v>
      </c>
      <c r="C51" s="379" t="s">
        <v>417</v>
      </c>
      <c r="D51" s="339" t="s">
        <v>707</v>
      </c>
      <c r="E51" s="340"/>
      <c r="F51" s="340"/>
      <c r="G51" s="340"/>
      <c r="H51" s="341"/>
      <c r="I51" s="168" t="s">
        <v>9</v>
      </c>
      <c r="J51" s="118" t="s">
        <v>421</v>
      </c>
      <c r="K51" s="349" t="s">
        <v>165</v>
      </c>
      <c r="L51" s="350"/>
      <c r="M51" s="350"/>
      <c r="N51" s="350"/>
      <c r="O51" s="350"/>
      <c r="P51" s="351"/>
      <c r="Q51" s="169" t="s">
        <v>147</v>
      </c>
      <c r="T51" s="22"/>
      <c r="U51" s="193"/>
      <c r="V51" s="193"/>
      <c r="W51" s="193"/>
      <c r="X51" s="193"/>
      <c r="Y51" s="193"/>
      <c r="Z51" s="193"/>
      <c r="AA51" s="193"/>
      <c r="AB51" s="193"/>
      <c r="AC51" s="179"/>
      <c r="AD51" s="179"/>
      <c r="AE51" s="179"/>
      <c r="AF51" s="179"/>
    </row>
    <row r="52" spans="1:33" s="56" customFormat="1" ht="51.75" customHeight="1" thickBot="1">
      <c r="A52" s="378"/>
      <c r="B52" s="378"/>
      <c r="C52" s="345"/>
      <c r="D52" s="121" t="s">
        <v>759</v>
      </c>
      <c r="E52" s="121" t="s">
        <v>713</v>
      </c>
      <c r="F52" s="121" t="s">
        <v>714</v>
      </c>
      <c r="G52" s="121" t="s">
        <v>715</v>
      </c>
      <c r="H52" s="121" t="s">
        <v>716</v>
      </c>
      <c r="I52" s="163" t="s">
        <v>717</v>
      </c>
      <c r="J52" s="164" t="s">
        <v>718</v>
      </c>
      <c r="K52" s="352" t="s">
        <v>719</v>
      </c>
      <c r="L52" s="353"/>
      <c r="M52" s="353"/>
      <c r="N52" s="353"/>
      <c r="O52" s="353"/>
      <c r="P52" s="354"/>
      <c r="Q52" s="170" t="s">
        <v>418</v>
      </c>
      <c r="T52" s="22"/>
      <c r="U52" s="8" t="s">
        <v>34</v>
      </c>
      <c r="V52" s="8" t="s">
        <v>22</v>
      </c>
      <c r="W52" s="8" t="s">
        <v>25</v>
      </c>
      <c r="X52" s="8" t="s">
        <v>47</v>
      </c>
      <c r="Y52" s="8" t="s">
        <v>27</v>
      </c>
      <c r="Z52" s="8" t="s">
        <v>43</v>
      </c>
      <c r="AA52" s="8" t="s">
        <v>33</v>
      </c>
      <c r="AB52" s="8" t="s">
        <v>32</v>
      </c>
      <c r="AC52" s="8" t="s">
        <v>45</v>
      </c>
      <c r="AD52" s="8" t="s">
        <v>244</v>
      </c>
      <c r="AE52" s="8" t="s">
        <v>28</v>
      </c>
      <c r="AF52" s="8" t="s">
        <v>74</v>
      </c>
      <c r="AG52" s="182" t="s">
        <v>697</v>
      </c>
    </row>
    <row r="53" spans="1:33" s="56" customFormat="1" ht="13.5" thickBot="1">
      <c r="A53" s="217"/>
      <c r="B53" s="357" t="s">
        <v>145</v>
      </c>
      <c r="C53" s="358"/>
      <c r="D53" s="358"/>
      <c r="E53" s="358"/>
      <c r="F53" s="358"/>
      <c r="G53" s="358"/>
      <c r="H53" s="358"/>
      <c r="I53" s="358"/>
      <c r="J53" s="358"/>
      <c r="K53" s="358"/>
      <c r="L53" s="358"/>
      <c r="M53" s="358"/>
      <c r="N53" s="358"/>
      <c r="O53" s="358"/>
      <c r="P53" s="358"/>
      <c r="Q53" s="359"/>
      <c r="T53" s="210" t="s">
        <v>416</v>
      </c>
      <c r="U53" s="195"/>
      <c r="V53" s="194"/>
      <c r="W53" s="158"/>
      <c r="X53" s="194"/>
      <c r="Y53" s="158"/>
      <c r="Z53" s="194"/>
      <c r="AA53" s="194"/>
      <c r="AB53" s="194"/>
      <c r="AC53" s="194"/>
      <c r="AD53" s="194"/>
      <c r="AE53" s="194"/>
      <c r="AF53" s="158"/>
      <c r="AG53" s="196"/>
    </row>
    <row r="54" spans="1:33" s="123" customFormat="1" ht="26.25" thickBot="1">
      <c r="A54" s="119">
        <v>1</v>
      </c>
      <c r="B54" s="40" t="s">
        <v>752</v>
      </c>
      <c r="C54" s="125" t="s">
        <v>164</v>
      </c>
      <c r="D54" s="180"/>
      <c r="E54" s="159">
        <v>1</v>
      </c>
      <c r="F54" s="160"/>
      <c r="G54" s="160"/>
      <c r="H54" s="161"/>
      <c r="I54" s="38">
        <f>E54*3+F54*2+G54+H54*0</f>
        <v>3</v>
      </c>
      <c r="J54" s="11" t="s">
        <v>47</v>
      </c>
      <c r="K54" s="47" t="s">
        <v>412</v>
      </c>
      <c r="L54" s="11"/>
      <c r="M54" s="11"/>
      <c r="N54" s="11"/>
      <c r="O54" s="11"/>
      <c r="P54" s="11"/>
      <c r="Q54" s="11"/>
      <c r="T54" s="210">
        <f>A54</f>
        <v>1</v>
      </c>
      <c r="U54" s="186">
        <f>IF(J54=$U$6,I54,0)</f>
        <v>0</v>
      </c>
      <c r="V54" s="187">
        <f>IF(J54=$V$6,I54,0)</f>
        <v>0</v>
      </c>
      <c r="W54" s="187">
        <f>IF(J54=$W$6,I54,0)</f>
        <v>0</v>
      </c>
      <c r="X54" s="187">
        <f aca="true" t="shared" si="16" ref="X54:X78">IF(J54=$X$6,I54,0)</f>
        <v>3</v>
      </c>
      <c r="Y54" s="187">
        <f>IF(J54=$Y$6,I54,0)</f>
        <v>0</v>
      </c>
      <c r="Z54" s="187">
        <f>IF(J54=$Z$6,I54,0)</f>
        <v>0</v>
      </c>
      <c r="AA54" s="187">
        <f>IF(J54=$AA$6,I54,0)</f>
        <v>0</v>
      </c>
      <c r="AB54" s="187">
        <f>IF(J54=$AB$6,I54,0)</f>
        <v>0</v>
      </c>
      <c r="AC54" s="187">
        <f aca="true" t="shared" si="17" ref="AC54:AC71">IF(J54="MON",I54,0)</f>
        <v>0</v>
      </c>
      <c r="AD54" s="187">
        <f aca="true" t="shared" si="18" ref="AD54:AD78">IF(J54=$AD$6,I54,0)</f>
        <v>0</v>
      </c>
      <c r="AE54" s="187">
        <f>IF(J54=$AE$6,I54,0)</f>
        <v>0</v>
      </c>
      <c r="AF54" s="187">
        <f>IF(J54=$AF$6,I54,0)</f>
        <v>0</v>
      </c>
      <c r="AG54" s="191">
        <f aca="true" t="shared" si="19" ref="AG54:AG71">IF(D54=1,J54,0)</f>
        <v>0</v>
      </c>
    </row>
    <row r="55" spans="1:33" s="123" customFormat="1" ht="26.25" thickBot="1">
      <c r="A55" s="119">
        <v>2</v>
      </c>
      <c r="B55" s="70" t="s">
        <v>691</v>
      </c>
      <c r="C55" s="40" t="s">
        <v>442</v>
      </c>
      <c r="D55" s="180"/>
      <c r="E55" s="159"/>
      <c r="F55" s="160">
        <v>1</v>
      </c>
      <c r="G55" s="160"/>
      <c r="H55" s="161"/>
      <c r="I55" s="38">
        <f>E55*3+F55*2+G55+H55*0</f>
        <v>2</v>
      </c>
      <c r="J55" s="11" t="s">
        <v>28</v>
      </c>
      <c r="K55" s="47" t="s">
        <v>412</v>
      </c>
      <c r="L55" s="11"/>
      <c r="M55" s="11"/>
      <c r="N55" s="11"/>
      <c r="O55" s="11"/>
      <c r="P55" s="11"/>
      <c r="Q55" s="11"/>
      <c r="T55" s="22">
        <f t="shared" si="0"/>
        <v>2</v>
      </c>
      <c r="U55" s="186">
        <f aca="true" t="shared" si="20" ref="U55:U78">IF(J55=$U$6,I55,0)</f>
        <v>0</v>
      </c>
      <c r="V55" s="187">
        <f aca="true" t="shared" si="21" ref="V55:V78">IF(J55=$V$6,I55,0)</f>
        <v>0</v>
      </c>
      <c r="W55" s="187">
        <f aca="true" t="shared" si="22" ref="W55:W78">IF(J55=$W$6,I55,0)</f>
        <v>0</v>
      </c>
      <c r="X55" s="187">
        <f t="shared" si="16"/>
        <v>0</v>
      </c>
      <c r="Y55" s="187">
        <f aca="true" t="shared" si="23" ref="Y55:Y78">IF(J55=$Y$6,I55,0)</f>
        <v>0</v>
      </c>
      <c r="Z55" s="187">
        <f aca="true" t="shared" si="24" ref="Z55:Z78">IF(J55=$Z$6,I55,0)</f>
        <v>0</v>
      </c>
      <c r="AA55" s="187">
        <f aca="true" t="shared" si="25" ref="AA55:AA78">IF(J55=$AA$6,I55,0)</f>
        <v>0</v>
      </c>
      <c r="AB55" s="187">
        <f aca="true" t="shared" si="26" ref="AB55:AB78">IF(J55=$AB$6,I55,0)</f>
        <v>0</v>
      </c>
      <c r="AC55" s="187">
        <f t="shared" si="17"/>
        <v>0</v>
      </c>
      <c r="AD55" s="187">
        <f t="shared" si="18"/>
        <v>0</v>
      </c>
      <c r="AE55" s="187">
        <f aca="true" t="shared" si="27" ref="AE55:AE78">IF(J55=$AE$6,I55,0)</f>
        <v>2</v>
      </c>
      <c r="AF55" s="187">
        <f aca="true" t="shared" si="28" ref="AF55:AF78">IF(J55=$AF$6,I55,0)</f>
        <v>0</v>
      </c>
      <c r="AG55" s="191">
        <f t="shared" si="19"/>
        <v>0</v>
      </c>
    </row>
    <row r="56" spans="1:33" s="123" customFormat="1" ht="26.25" thickBot="1">
      <c r="A56" s="119">
        <v>3</v>
      </c>
      <c r="B56" s="70" t="s">
        <v>692</v>
      </c>
      <c r="C56" s="125" t="s">
        <v>164</v>
      </c>
      <c r="D56" s="180"/>
      <c r="E56" s="159"/>
      <c r="F56" s="160">
        <v>1</v>
      </c>
      <c r="G56" s="160"/>
      <c r="H56" s="161"/>
      <c r="I56" s="38">
        <f>E56*3+F56*2+G56+H56*0</f>
        <v>2</v>
      </c>
      <c r="J56" s="11" t="s">
        <v>28</v>
      </c>
      <c r="K56" s="47" t="s">
        <v>412</v>
      </c>
      <c r="L56" s="11"/>
      <c r="M56" s="11"/>
      <c r="N56" s="11"/>
      <c r="O56" s="11"/>
      <c r="P56" s="11"/>
      <c r="Q56" s="11"/>
      <c r="T56" s="22">
        <f t="shared" si="0"/>
        <v>3</v>
      </c>
      <c r="U56" s="186">
        <f t="shared" si="20"/>
        <v>0</v>
      </c>
      <c r="V56" s="187">
        <f t="shared" si="21"/>
        <v>0</v>
      </c>
      <c r="W56" s="187">
        <f t="shared" si="22"/>
        <v>0</v>
      </c>
      <c r="X56" s="187">
        <f t="shared" si="16"/>
        <v>0</v>
      </c>
      <c r="Y56" s="187">
        <f t="shared" si="23"/>
        <v>0</v>
      </c>
      <c r="Z56" s="187">
        <f t="shared" si="24"/>
        <v>0</v>
      </c>
      <c r="AA56" s="187">
        <f t="shared" si="25"/>
        <v>0</v>
      </c>
      <c r="AB56" s="187">
        <f t="shared" si="26"/>
        <v>0</v>
      </c>
      <c r="AC56" s="187">
        <f t="shared" si="17"/>
        <v>0</v>
      </c>
      <c r="AD56" s="187">
        <f t="shared" si="18"/>
        <v>0</v>
      </c>
      <c r="AE56" s="187">
        <f t="shared" si="27"/>
        <v>2</v>
      </c>
      <c r="AF56" s="187">
        <f t="shared" si="28"/>
        <v>0</v>
      </c>
      <c r="AG56" s="191">
        <f t="shared" si="19"/>
        <v>0</v>
      </c>
    </row>
    <row r="57" spans="1:33" s="123" customFormat="1" ht="26.25" thickBot="1">
      <c r="A57" s="119">
        <v>4</v>
      </c>
      <c r="B57" s="70" t="s">
        <v>753</v>
      </c>
      <c r="C57" s="40" t="s">
        <v>443</v>
      </c>
      <c r="D57" s="180"/>
      <c r="E57" s="159"/>
      <c r="F57" s="160"/>
      <c r="G57" s="160"/>
      <c r="H57" s="161">
        <v>1</v>
      </c>
      <c r="I57" s="38">
        <f>E57*3+F57*2+G57+H57*0</f>
        <v>0</v>
      </c>
      <c r="J57" s="11" t="s">
        <v>28</v>
      </c>
      <c r="K57" s="47" t="s">
        <v>412</v>
      </c>
      <c r="L57" s="11"/>
      <c r="M57" s="11"/>
      <c r="N57" s="11"/>
      <c r="O57" s="11"/>
      <c r="P57" s="11"/>
      <c r="Q57" s="11"/>
      <c r="T57" s="22">
        <f t="shared" si="0"/>
        <v>4</v>
      </c>
      <c r="U57" s="186">
        <f t="shared" si="20"/>
        <v>0</v>
      </c>
      <c r="V57" s="187">
        <f t="shared" si="21"/>
        <v>0</v>
      </c>
      <c r="W57" s="187">
        <f t="shared" si="22"/>
        <v>0</v>
      </c>
      <c r="X57" s="187">
        <f t="shared" si="16"/>
        <v>0</v>
      </c>
      <c r="Y57" s="187">
        <f t="shared" si="23"/>
        <v>0</v>
      </c>
      <c r="Z57" s="187">
        <f t="shared" si="24"/>
        <v>0</v>
      </c>
      <c r="AA57" s="187">
        <f t="shared" si="25"/>
        <v>0</v>
      </c>
      <c r="AB57" s="187">
        <f t="shared" si="26"/>
        <v>0</v>
      </c>
      <c r="AC57" s="187">
        <f t="shared" si="17"/>
        <v>0</v>
      </c>
      <c r="AD57" s="187">
        <f t="shared" si="18"/>
        <v>0</v>
      </c>
      <c r="AE57" s="187">
        <f t="shared" si="27"/>
        <v>0</v>
      </c>
      <c r="AF57" s="187">
        <f t="shared" si="28"/>
        <v>0</v>
      </c>
      <c r="AG57" s="191">
        <f t="shared" si="19"/>
        <v>0</v>
      </c>
    </row>
    <row r="58" spans="1:33" s="56" customFormat="1" ht="26.25" thickBot="1">
      <c r="A58" s="14">
        <v>5</v>
      </c>
      <c r="B58" s="231" t="s">
        <v>955</v>
      </c>
      <c r="C58" s="40" t="s">
        <v>301</v>
      </c>
      <c r="D58" s="180"/>
      <c r="E58" s="159">
        <v>1</v>
      </c>
      <c r="F58" s="160"/>
      <c r="G58" s="160"/>
      <c r="H58" s="161"/>
      <c r="I58" s="124">
        <f>E58*3+F58*2+G58+H58*0</f>
        <v>3</v>
      </c>
      <c r="J58" s="50" t="s">
        <v>28</v>
      </c>
      <c r="K58" s="49" t="s">
        <v>412</v>
      </c>
      <c r="L58" s="50"/>
      <c r="M58" s="50"/>
      <c r="N58" s="45"/>
      <c r="O58" s="45"/>
      <c r="P58" s="16"/>
      <c r="Q58" s="16"/>
      <c r="T58" s="22">
        <f t="shared" si="0"/>
        <v>5</v>
      </c>
      <c r="U58" s="186">
        <f t="shared" si="20"/>
        <v>0</v>
      </c>
      <c r="V58" s="187">
        <f t="shared" si="21"/>
        <v>0</v>
      </c>
      <c r="W58" s="187">
        <f t="shared" si="22"/>
        <v>0</v>
      </c>
      <c r="X58" s="187">
        <f t="shared" si="16"/>
        <v>0</v>
      </c>
      <c r="Y58" s="187">
        <f t="shared" si="23"/>
        <v>0</v>
      </c>
      <c r="Z58" s="187">
        <f t="shared" si="24"/>
        <v>0</v>
      </c>
      <c r="AA58" s="187">
        <f t="shared" si="25"/>
        <v>0</v>
      </c>
      <c r="AB58" s="187">
        <f t="shared" si="26"/>
        <v>0</v>
      </c>
      <c r="AC58" s="187">
        <f t="shared" si="17"/>
        <v>0</v>
      </c>
      <c r="AD58" s="187">
        <f t="shared" si="18"/>
        <v>0</v>
      </c>
      <c r="AE58" s="187">
        <f t="shared" si="27"/>
        <v>3</v>
      </c>
      <c r="AF58" s="187">
        <f t="shared" si="28"/>
        <v>0</v>
      </c>
      <c r="AG58" s="191">
        <f t="shared" si="19"/>
        <v>0</v>
      </c>
    </row>
    <row r="59" spans="1:33" s="56" customFormat="1" ht="39" thickBot="1">
      <c r="A59" s="14">
        <v>6</v>
      </c>
      <c r="B59" s="70" t="s">
        <v>521</v>
      </c>
      <c r="C59" s="40" t="s">
        <v>301</v>
      </c>
      <c r="D59" s="180"/>
      <c r="E59" s="159"/>
      <c r="F59" s="160">
        <v>1</v>
      </c>
      <c r="G59" s="160"/>
      <c r="H59" s="161"/>
      <c r="I59" s="13">
        <f aca="true" t="shared" si="29" ref="I59:I66">E59*3+F59*2+G59+H59*0</f>
        <v>2</v>
      </c>
      <c r="J59" s="50" t="s">
        <v>43</v>
      </c>
      <c r="K59" s="95" t="s">
        <v>412</v>
      </c>
      <c r="L59" s="50"/>
      <c r="M59" s="50"/>
      <c r="N59" s="45"/>
      <c r="O59" s="45"/>
      <c r="P59" s="16"/>
      <c r="Q59" s="16"/>
      <c r="T59" s="22">
        <f t="shared" si="0"/>
        <v>6</v>
      </c>
      <c r="U59" s="186">
        <f t="shared" si="20"/>
        <v>0</v>
      </c>
      <c r="V59" s="187">
        <f t="shared" si="21"/>
        <v>0</v>
      </c>
      <c r="W59" s="187">
        <f t="shared" si="22"/>
        <v>0</v>
      </c>
      <c r="X59" s="187">
        <f t="shared" si="16"/>
        <v>0</v>
      </c>
      <c r="Y59" s="187">
        <f t="shared" si="23"/>
        <v>0</v>
      </c>
      <c r="Z59" s="187">
        <f t="shared" si="24"/>
        <v>2</v>
      </c>
      <c r="AA59" s="187">
        <f t="shared" si="25"/>
        <v>0</v>
      </c>
      <c r="AB59" s="187">
        <f t="shared" si="26"/>
        <v>0</v>
      </c>
      <c r="AC59" s="187">
        <f t="shared" si="17"/>
        <v>0</v>
      </c>
      <c r="AD59" s="187">
        <f t="shared" si="18"/>
        <v>0</v>
      </c>
      <c r="AE59" s="187">
        <f t="shared" si="27"/>
        <v>0</v>
      </c>
      <c r="AF59" s="187">
        <f t="shared" si="28"/>
        <v>0</v>
      </c>
      <c r="AG59" s="191">
        <f t="shared" si="19"/>
        <v>0</v>
      </c>
    </row>
    <row r="60" spans="1:33" s="56" customFormat="1" ht="26.25" thickBot="1">
      <c r="A60" s="14">
        <v>7</v>
      </c>
      <c r="B60" s="70" t="s">
        <v>522</v>
      </c>
      <c r="C60" s="15" t="s">
        <v>301</v>
      </c>
      <c r="D60" s="180"/>
      <c r="E60" s="159">
        <v>1</v>
      </c>
      <c r="F60" s="160"/>
      <c r="G60" s="160"/>
      <c r="H60" s="161"/>
      <c r="I60" s="13">
        <f t="shared" si="29"/>
        <v>3</v>
      </c>
      <c r="J60" s="50" t="s">
        <v>33</v>
      </c>
      <c r="K60" s="95" t="s">
        <v>412</v>
      </c>
      <c r="L60" s="50"/>
      <c r="M60" s="50"/>
      <c r="N60" s="45"/>
      <c r="O60" s="45"/>
      <c r="P60" s="16"/>
      <c r="Q60" s="16"/>
      <c r="T60" s="22">
        <f t="shared" si="0"/>
        <v>7</v>
      </c>
      <c r="U60" s="186">
        <f t="shared" si="20"/>
        <v>0</v>
      </c>
      <c r="V60" s="187">
        <f t="shared" si="21"/>
        <v>0</v>
      </c>
      <c r="W60" s="187">
        <f t="shared" si="22"/>
        <v>0</v>
      </c>
      <c r="X60" s="187">
        <f t="shared" si="16"/>
        <v>0</v>
      </c>
      <c r="Y60" s="187">
        <f t="shared" si="23"/>
        <v>0</v>
      </c>
      <c r="Z60" s="187">
        <f t="shared" si="24"/>
        <v>0</v>
      </c>
      <c r="AA60" s="187">
        <f t="shared" si="25"/>
        <v>3</v>
      </c>
      <c r="AB60" s="187">
        <f t="shared" si="26"/>
        <v>0</v>
      </c>
      <c r="AC60" s="187">
        <f t="shared" si="17"/>
        <v>0</v>
      </c>
      <c r="AD60" s="187">
        <f t="shared" si="18"/>
        <v>0</v>
      </c>
      <c r="AE60" s="187">
        <f t="shared" si="27"/>
        <v>0</v>
      </c>
      <c r="AF60" s="187">
        <f t="shared" si="28"/>
        <v>0</v>
      </c>
      <c r="AG60" s="191">
        <f t="shared" si="19"/>
        <v>0</v>
      </c>
    </row>
    <row r="61" spans="1:33" s="56" customFormat="1" ht="26.25" thickBot="1">
      <c r="A61" s="11">
        <v>8</v>
      </c>
      <c r="B61" s="70" t="s">
        <v>523</v>
      </c>
      <c r="C61" s="15" t="s">
        <v>301</v>
      </c>
      <c r="D61" s="180"/>
      <c r="E61" s="159"/>
      <c r="F61" s="160"/>
      <c r="G61" s="160"/>
      <c r="H61" s="161">
        <v>1</v>
      </c>
      <c r="I61" s="13">
        <f t="shared" si="29"/>
        <v>0</v>
      </c>
      <c r="J61" s="50" t="s">
        <v>33</v>
      </c>
      <c r="K61" s="95" t="s">
        <v>412</v>
      </c>
      <c r="L61" s="50"/>
      <c r="M61" s="50"/>
      <c r="N61" s="45"/>
      <c r="O61" s="45"/>
      <c r="P61" s="45"/>
      <c r="Q61" s="45"/>
      <c r="T61" s="22">
        <f t="shared" si="0"/>
        <v>8</v>
      </c>
      <c r="U61" s="186">
        <f t="shared" si="20"/>
        <v>0</v>
      </c>
      <c r="V61" s="187">
        <f t="shared" si="21"/>
        <v>0</v>
      </c>
      <c r="W61" s="187">
        <f t="shared" si="22"/>
        <v>0</v>
      </c>
      <c r="X61" s="187">
        <f t="shared" si="16"/>
        <v>0</v>
      </c>
      <c r="Y61" s="187">
        <f t="shared" si="23"/>
        <v>0</v>
      </c>
      <c r="Z61" s="187">
        <f t="shared" si="24"/>
        <v>0</v>
      </c>
      <c r="AA61" s="187">
        <f t="shared" si="25"/>
        <v>0</v>
      </c>
      <c r="AB61" s="187">
        <f t="shared" si="26"/>
        <v>0</v>
      </c>
      <c r="AC61" s="187">
        <f t="shared" si="17"/>
        <v>0</v>
      </c>
      <c r="AD61" s="187">
        <f t="shared" si="18"/>
        <v>0</v>
      </c>
      <c r="AE61" s="187">
        <f t="shared" si="27"/>
        <v>0</v>
      </c>
      <c r="AF61" s="187">
        <f t="shared" si="28"/>
        <v>0</v>
      </c>
      <c r="AG61" s="191">
        <f t="shared" si="19"/>
        <v>0</v>
      </c>
    </row>
    <row r="62" spans="1:33" s="56" customFormat="1" ht="13.5" thickBot="1">
      <c r="A62" s="14">
        <v>9</v>
      </c>
      <c r="B62" s="70" t="s">
        <v>754</v>
      </c>
      <c r="C62" s="15" t="s">
        <v>524</v>
      </c>
      <c r="D62" s="180"/>
      <c r="E62" s="159">
        <v>1</v>
      </c>
      <c r="F62" s="160"/>
      <c r="G62" s="160"/>
      <c r="H62" s="161"/>
      <c r="I62" s="13">
        <f t="shared" si="29"/>
        <v>3</v>
      </c>
      <c r="J62" s="50" t="s">
        <v>32</v>
      </c>
      <c r="K62" s="49" t="s">
        <v>378</v>
      </c>
      <c r="L62" s="50"/>
      <c r="M62" s="50"/>
      <c r="N62" s="45"/>
      <c r="O62" s="45"/>
      <c r="P62" s="16"/>
      <c r="Q62" s="16"/>
      <c r="T62" s="22">
        <f t="shared" si="0"/>
        <v>9</v>
      </c>
      <c r="U62" s="186">
        <f t="shared" si="20"/>
        <v>0</v>
      </c>
      <c r="V62" s="187">
        <f t="shared" si="21"/>
        <v>0</v>
      </c>
      <c r="W62" s="187">
        <f t="shared" si="22"/>
        <v>0</v>
      </c>
      <c r="X62" s="187">
        <f t="shared" si="16"/>
        <v>0</v>
      </c>
      <c r="Y62" s="187">
        <f t="shared" si="23"/>
        <v>0</v>
      </c>
      <c r="Z62" s="187">
        <f t="shared" si="24"/>
        <v>0</v>
      </c>
      <c r="AA62" s="187">
        <f t="shared" si="25"/>
        <v>0</v>
      </c>
      <c r="AB62" s="187">
        <f t="shared" si="26"/>
        <v>3</v>
      </c>
      <c r="AC62" s="187">
        <f t="shared" si="17"/>
        <v>0</v>
      </c>
      <c r="AD62" s="187">
        <f t="shared" si="18"/>
        <v>0</v>
      </c>
      <c r="AE62" s="187">
        <f t="shared" si="27"/>
        <v>0</v>
      </c>
      <c r="AF62" s="187">
        <f t="shared" si="28"/>
        <v>0</v>
      </c>
      <c r="AG62" s="191">
        <f t="shared" si="19"/>
        <v>0</v>
      </c>
    </row>
    <row r="63" spans="1:33" s="56" customFormat="1" ht="26.25" thickBot="1">
      <c r="A63" s="14">
        <v>10</v>
      </c>
      <c r="B63" s="70" t="s">
        <v>302</v>
      </c>
      <c r="C63" s="15" t="s">
        <v>525</v>
      </c>
      <c r="D63" s="180"/>
      <c r="E63" s="159">
        <v>1</v>
      </c>
      <c r="F63" s="160"/>
      <c r="G63" s="160"/>
      <c r="H63" s="161"/>
      <c r="I63" s="13">
        <f t="shared" si="29"/>
        <v>3</v>
      </c>
      <c r="J63" s="50" t="s">
        <v>45</v>
      </c>
      <c r="K63" s="49" t="s">
        <v>413</v>
      </c>
      <c r="L63" s="50"/>
      <c r="M63" s="50"/>
      <c r="N63" s="45"/>
      <c r="O63" s="45"/>
      <c r="P63" s="45"/>
      <c r="Q63" s="45"/>
      <c r="T63" s="22">
        <f t="shared" si="0"/>
        <v>10</v>
      </c>
      <c r="U63" s="186">
        <f t="shared" si="20"/>
        <v>0</v>
      </c>
      <c r="V63" s="187">
        <f t="shared" si="21"/>
        <v>0</v>
      </c>
      <c r="W63" s="187">
        <f t="shared" si="22"/>
        <v>0</v>
      </c>
      <c r="X63" s="187">
        <f t="shared" si="16"/>
        <v>0</v>
      </c>
      <c r="Y63" s="187">
        <f t="shared" si="23"/>
        <v>0</v>
      </c>
      <c r="Z63" s="187">
        <f t="shared" si="24"/>
        <v>0</v>
      </c>
      <c r="AA63" s="187">
        <f t="shared" si="25"/>
        <v>0</v>
      </c>
      <c r="AB63" s="187">
        <f t="shared" si="26"/>
        <v>0</v>
      </c>
      <c r="AC63" s="187">
        <f t="shared" si="17"/>
        <v>3</v>
      </c>
      <c r="AD63" s="187">
        <f t="shared" si="18"/>
        <v>0</v>
      </c>
      <c r="AE63" s="187">
        <f t="shared" si="27"/>
        <v>0</v>
      </c>
      <c r="AF63" s="187">
        <f t="shared" si="28"/>
        <v>0</v>
      </c>
      <c r="AG63" s="191">
        <f t="shared" si="19"/>
        <v>0</v>
      </c>
    </row>
    <row r="64" spans="1:33" s="56" customFormat="1" ht="13.5" thickBot="1">
      <c r="A64" s="14">
        <v>11</v>
      </c>
      <c r="B64" s="231" t="s">
        <v>956</v>
      </c>
      <c r="C64" s="15" t="s">
        <v>303</v>
      </c>
      <c r="D64" s="180"/>
      <c r="E64" s="159"/>
      <c r="F64" s="160">
        <v>1</v>
      </c>
      <c r="G64" s="160"/>
      <c r="H64" s="161"/>
      <c r="I64" s="13">
        <f t="shared" si="29"/>
        <v>2</v>
      </c>
      <c r="J64" s="50" t="s">
        <v>33</v>
      </c>
      <c r="K64" s="49" t="s">
        <v>315</v>
      </c>
      <c r="L64" s="49" t="s">
        <v>329</v>
      </c>
      <c r="M64" s="50"/>
      <c r="N64" s="45"/>
      <c r="O64" s="45"/>
      <c r="P64" s="16"/>
      <c r="Q64" s="16"/>
      <c r="T64" s="22">
        <f t="shared" si="0"/>
        <v>11</v>
      </c>
      <c r="U64" s="186">
        <f t="shared" si="20"/>
        <v>0</v>
      </c>
      <c r="V64" s="187">
        <f t="shared" si="21"/>
        <v>0</v>
      </c>
      <c r="W64" s="187">
        <f t="shared" si="22"/>
        <v>0</v>
      </c>
      <c r="X64" s="187">
        <f t="shared" si="16"/>
        <v>0</v>
      </c>
      <c r="Y64" s="187">
        <f t="shared" si="23"/>
        <v>0</v>
      </c>
      <c r="Z64" s="187">
        <f t="shared" si="24"/>
        <v>0</v>
      </c>
      <c r="AA64" s="187">
        <f t="shared" si="25"/>
        <v>2</v>
      </c>
      <c r="AB64" s="187">
        <f t="shared" si="26"/>
        <v>0</v>
      </c>
      <c r="AC64" s="187">
        <f t="shared" si="17"/>
        <v>0</v>
      </c>
      <c r="AD64" s="187">
        <f t="shared" si="18"/>
        <v>0</v>
      </c>
      <c r="AE64" s="187">
        <f t="shared" si="27"/>
        <v>0</v>
      </c>
      <c r="AF64" s="187">
        <f t="shared" si="28"/>
        <v>0</v>
      </c>
      <c r="AG64" s="191">
        <f t="shared" si="19"/>
        <v>0</v>
      </c>
    </row>
    <row r="65" spans="1:33" s="56" customFormat="1" ht="26.25" thickBot="1">
      <c r="A65" s="11">
        <v>12</v>
      </c>
      <c r="B65" s="70" t="s">
        <v>755</v>
      </c>
      <c r="C65" s="15" t="s">
        <v>304</v>
      </c>
      <c r="D65" s="180"/>
      <c r="E65" s="159"/>
      <c r="F65" s="160"/>
      <c r="G65" s="160"/>
      <c r="H65" s="161">
        <v>1</v>
      </c>
      <c r="I65" s="13">
        <f t="shared" si="29"/>
        <v>0</v>
      </c>
      <c r="J65" s="50" t="s">
        <v>33</v>
      </c>
      <c r="K65" s="49" t="s">
        <v>78</v>
      </c>
      <c r="L65" s="50"/>
      <c r="M65" s="50"/>
      <c r="N65" s="45"/>
      <c r="O65" s="45"/>
      <c r="P65" s="45"/>
      <c r="Q65" s="45"/>
      <c r="T65" s="22">
        <f t="shared" si="0"/>
        <v>12</v>
      </c>
      <c r="U65" s="186">
        <f t="shared" si="20"/>
        <v>0</v>
      </c>
      <c r="V65" s="187">
        <f t="shared" si="21"/>
        <v>0</v>
      </c>
      <c r="W65" s="187">
        <f t="shared" si="22"/>
        <v>0</v>
      </c>
      <c r="X65" s="187">
        <f t="shared" si="16"/>
        <v>0</v>
      </c>
      <c r="Y65" s="187">
        <f t="shared" si="23"/>
        <v>0</v>
      </c>
      <c r="Z65" s="187">
        <f t="shared" si="24"/>
        <v>0</v>
      </c>
      <c r="AA65" s="187">
        <f t="shared" si="25"/>
        <v>0</v>
      </c>
      <c r="AB65" s="187">
        <f t="shared" si="26"/>
        <v>0</v>
      </c>
      <c r="AC65" s="187">
        <f t="shared" si="17"/>
        <v>0</v>
      </c>
      <c r="AD65" s="187">
        <f t="shared" si="18"/>
        <v>0</v>
      </c>
      <c r="AE65" s="187">
        <f t="shared" si="27"/>
        <v>0</v>
      </c>
      <c r="AF65" s="187">
        <f t="shared" si="28"/>
        <v>0</v>
      </c>
      <c r="AG65" s="191">
        <f t="shared" si="19"/>
        <v>0</v>
      </c>
    </row>
    <row r="66" spans="1:33" s="56" customFormat="1" ht="26.25" thickBot="1">
      <c r="A66" s="14">
        <v>13</v>
      </c>
      <c r="B66" s="231" t="s">
        <v>957</v>
      </c>
      <c r="C66" s="15" t="s">
        <v>304</v>
      </c>
      <c r="D66" s="180"/>
      <c r="E66" s="159">
        <v>1</v>
      </c>
      <c r="F66" s="160"/>
      <c r="G66" s="160"/>
      <c r="H66" s="161"/>
      <c r="I66" s="13">
        <f t="shared" si="29"/>
        <v>3</v>
      </c>
      <c r="J66" s="50" t="s">
        <v>33</v>
      </c>
      <c r="K66" s="49" t="s">
        <v>414</v>
      </c>
      <c r="L66" s="50"/>
      <c r="M66" s="50"/>
      <c r="N66" s="45"/>
      <c r="O66" s="45"/>
      <c r="P66" s="45"/>
      <c r="Q66" s="45"/>
      <c r="T66" s="22">
        <f t="shared" si="0"/>
        <v>13</v>
      </c>
      <c r="U66" s="186">
        <f t="shared" si="20"/>
        <v>0</v>
      </c>
      <c r="V66" s="187">
        <f t="shared" si="21"/>
        <v>0</v>
      </c>
      <c r="W66" s="187">
        <f t="shared" si="22"/>
        <v>0</v>
      </c>
      <c r="X66" s="187">
        <f t="shared" si="16"/>
        <v>0</v>
      </c>
      <c r="Y66" s="187">
        <f t="shared" si="23"/>
        <v>0</v>
      </c>
      <c r="Z66" s="187">
        <f t="shared" si="24"/>
        <v>0</v>
      </c>
      <c r="AA66" s="187">
        <f t="shared" si="25"/>
        <v>3</v>
      </c>
      <c r="AB66" s="187">
        <f t="shared" si="26"/>
        <v>0</v>
      </c>
      <c r="AC66" s="187">
        <f t="shared" si="17"/>
        <v>0</v>
      </c>
      <c r="AD66" s="187">
        <f t="shared" si="18"/>
        <v>0</v>
      </c>
      <c r="AE66" s="187">
        <f t="shared" si="27"/>
        <v>0</v>
      </c>
      <c r="AF66" s="187">
        <f t="shared" si="28"/>
        <v>0</v>
      </c>
      <c r="AG66" s="191">
        <f t="shared" si="19"/>
        <v>0</v>
      </c>
    </row>
    <row r="67" spans="1:33" s="56" customFormat="1" ht="26.25" thickBot="1">
      <c r="A67" s="14">
        <v>14</v>
      </c>
      <c r="B67" s="231" t="s">
        <v>958</v>
      </c>
      <c r="C67" s="15" t="s">
        <v>305</v>
      </c>
      <c r="D67" s="180"/>
      <c r="E67" s="159">
        <v>1</v>
      </c>
      <c r="F67" s="160"/>
      <c r="G67" s="160"/>
      <c r="H67" s="161"/>
      <c r="I67" s="13">
        <f>E67*3+F67*2+G67+H67*0</f>
        <v>3</v>
      </c>
      <c r="J67" s="50" t="s">
        <v>32</v>
      </c>
      <c r="K67" s="95" t="s">
        <v>409</v>
      </c>
      <c r="L67" s="50"/>
      <c r="M67" s="50"/>
      <c r="N67" s="48"/>
      <c r="O67" s="48"/>
      <c r="P67" s="48"/>
      <c r="Q67" s="48"/>
      <c r="T67" s="22">
        <f t="shared" si="0"/>
        <v>14</v>
      </c>
      <c r="U67" s="186">
        <f t="shared" si="20"/>
        <v>0</v>
      </c>
      <c r="V67" s="187">
        <f t="shared" si="21"/>
        <v>0</v>
      </c>
      <c r="W67" s="187">
        <f t="shared" si="22"/>
        <v>0</v>
      </c>
      <c r="X67" s="187">
        <f t="shared" si="16"/>
        <v>0</v>
      </c>
      <c r="Y67" s="187">
        <f t="shared" si="23"/>
        <v>0</v>
      </c>
      <c r="Z67" s="187">
        <f t="shared" si="24"/>
        <v>0</v>
      </c>
      <c r="AA67" s="187">
        <f t="shared" si="25"/>
        <v>0</v>
      </c>
      <c r="AB67" s="187">
        <f t="shared" si="26"/>
        <v>3</v>
      </c>
      <c r="AC67" s="187">
        <f t="shared" si="17"/>
        <v>0</v>
      </c>
      <c r="AD67" s="187">
        <f t="shared" si="18"/>
        <v>0</v>
      </c>
      <c r="AE67" s="187">
        <f t="shared" si="27"/>
        <v>0</v>
      </c>
      <c r="AF67" s="187">
        <f t="shared" si="28"/>
        <v>0</v>
      </c>
      <c r="AG67" s="191">
        <f t="shared" si="19"/>
        <v>0</v>
      </c>
    </row>
    <row r="68" spans="1:33" s="56" customFormat="1" ht="26.25" thickBot="1">
      <c r="A68" s="119">
        <v>15</v>
      </c>
      <c r="B68" s="70" t="s">
        <v>695</v>
      </c>
      <c r="C68" s="69" t="s">
        <v>440</v>
      </c>
      <c r="D68" s="180">
        <v>1</v>
      </c>
      <c r="E68" s="159"/>
      <c r="F68" s="160"/>
      <c r="G68" s="160"/>
      <c r="H68" s="161"/>
      <c r="I68" s="38">
        <f>E68*3+F68*2+G68+H68*0</f>
        <v>0</v>
      </c>
      <c r="J68" s="50" t="s">
        <v>33</v>
      </c>
      <c r="K68" s="95" t="s">
        <v>412</v>
      </c>
      <c r="L68" s="50"/>
      <c r="M68" s="50"/>
      <c r="N68" s="45"/>
      <c r="O68" s="45"/>
      <c r="P68" s="45"/>
      <c r="Q68" s="45"/>
      <c r="T68" s="22">
        <f t="shared" si="0"/>
        <v>15</v>
      </c>
      <c r="U68" s="186">
        <f t="shared" si="20"/>
        <v>0</v>
      </c>
      <c r="V68" s="187">
        <f t="shared" si="21"/>
        <v>0</v>
      </c>
      <c r="W68" s="187">
        <f t="shared" si="22"/>
        <v>0</v>
      </c>
      <c r="X68" s="187">
        <f t="shared" si="16"/>
        <v>0</v>
      </c>
      <c r="Y68" s="187">
        <f t="shared" si="23"/>
        <v>0</v>
      </c>
      <c r="Z68" s="187">
        <f t="shared" si="24"/>
        <v>0</v>
      </c>
      <c r="AA68" s="187">
        <f t="shared" si="25"/>
        <v>0</v>
      </c>
      <c r="AB68" s="187">
        <f t="shared" si="26"/>
        <v>0</v>
      </c>
      <c r="AC68" s="187">
        <f t="shared" si="17"/>
        <v>0</v>
      </c>
      <c r="AD68" s="187">
        <f t="shared" si="18"/>
        <v>0</v>
      </c>
      <c r="AE68" s="187">
        <f t="shared" si="27"/>
        <v>0</v>
      </c>
      <c r="AF68" s="187">
        <f t="shared" si="28"/>
        <v>0</v>
      </c>
      <c r="AG68" s="191" t="str">
        <f t="shared" si="19"/>
        <v>EIA</v>
      </c>
    </row>
    <row r="69" spans="1:33" s="56" customFormat="1" ht="26.25" thickBot="1">
      <c r="A69" s="119">
        <v>16</v>
      </c>
      <c r="B69" s="70" t="s">
        <v>693</v>
      </c>
      <c r="C69" s="15" t="s">
        <v>443</v>
      </c>
      <c r="D69" s="180"/>
      <c r="E69" s="159">
        <v>1</v>
      </c>
      <c r="F69" s="160"/>
      <c r="G69" s="160"/>
      <c r="H69" s="161"/>
      <c r="I69" s="38">
        <f>E69*3+F69*2+G69+H69*0</f>
        <v>3</v>
      </c>
      <c r="J69" s="50" t="s">
        <v>244</v>
      </c>
      <c r="K69" s="95" t="s">
        <v>412</v>
      </c>
      <c r="L69" s="50"/>
      <c r="M69" s="50"/>
      <c r="N69" s="45"/>
      <c r="O69" s="45"/>
      <c r="P69" s="45"/>
      <c r="Q69" s="45"/>
      <c r="T69" s="22">
        <f t="shared" si="0"/>
        <v>16</v>
      </c>
      <c r="U69" s="186">
        <f t="shared" si="20"/>
        <v>0</v>
      </c>
      <c r="V69" s="187">
        <f t="shared" si="21"/>
        <v>0</v>
      </c>
      <c r="W69" s="187">
        <f t="shared" si="22"/>
        <v>0</v>
      </c>
      <c r="X69" s="187">
        <f t="shared" si="16"/>
        <v>0</v>
      </c>
      <c r="Y69" s="187">
        <f t="shared" si="23"/>
        <v>0</v>
      </c>
      <c r="Z69" s="187">
        <f t="shared" si="24"/>
        <v>0</v>
      </c>
      <c r="AA69" s="187">
        <f t="shared" si="25"/>
        <v>0</v>
      </c>
      <c r="AB69" s="187">
        <f t="shared" si="26"/>
        <v>0</v>
      </c>
      <c r="AC69" s="187">
        <f t="shared" si="17"/>
        <v>0</v>
      </c>
      <c r="AD69" s="187">
        <f t="shared" si="18"/>
        <v>3</v>
      </c>
      <c r="AE69" s="187">
        <f t="shared" si="27"/>
        <v>0</v>
      </c>
      <c r="AF69" s="187">
        <f t="shared" si="28"/>
        <v>0</v>
      </c>
      <c r="AG69" s="191">
        <f t="shared" si="19"/>
        <v>0</v>
      </c>
    </row>
    <row r="70" spans="1:33" s="56" customFormat="1" ht="26.25" thickBot="1">
      <c r="A70" s="119">
        <v>17</v>
      </c>
      <c r="B70" s="70" t="s">
        <v>694</v>
      </c>
      <c r="C70" s="15" t="s">
        <v>444</v>
      </c>
      <c r="D70" s="180"/>
      <c r="E70" s="159">
        <v>1</v>
      </c>
      <c r="F70" s="160"/>
      <c r="G70" s="160"/>
      <c r="H70" s="161"/>
      <c r="I70" s="38">
        <f>E70*3+F70*2+G70+H70*0</f>
        <v>3</v>
      </c>
      <c r="J70" s="50" t="s">
        <v>32</v>
      </c>
      <c r="K70" s="95" t="s">
        <v>412</v>
      </c>
      <c r="L70" s="50"/>
      <c r="M70" s="50"/>
      <c r="N70" s="45"/>
      <c r="O70" s="45"/>
      <c r="P70" s="45"/>
      <c r="Q70" s="45"/>
      <c r="T70" s="22">
        <f t="shared" si="0"/>
        <v>17</v>
      </c>
      <c r="U70" s="186">
        <f t="shared" si="20"/>
        <v>0</v>
      </c>
      <c r="V70" s="187">
        <f t="shared" si="21"/>
        <v>0</v>
      </c>
      <c r="W70" s="187">
        <f t="shared" si="22"/>
        <v>0</v>
      </c>
      <c r="X70" s="187">
        <f t="shared" si="16"/>
        <v>0</v>
      </c>
      <c r="Y70" s="187">
        <f t="shared" si="23"/>
        <v>0</v>
      </c>
      <c r="Z70" s="187">
        <f t="shared" si="24"/>
        <v>0</v>
      </c>
      <c r="AA70" s="187">
        <f t="shared" si="25"/>
        <v>0</v>
      </c>
      <c r="AB70" s="187">
        <f t="shared" si="26"/>
        <v>3</v>
      </c>
      <c r="AC70" s="187">
        <f t="shared" si="17"/>
        <v>0</v>
      </c>
      <c r="AD70" s="187">
        <f t="shared" si="18"/>
        <v>0</v>
      </c>
      <c r="AE70" s="187">
        <f t="shared" si="27"/>
        <v>0</v>
      </c>
      <c r="AF70" s="187">
        <f t="shared" si="28"/>
        <v>0</v>
      </c>
      <c r="AG70" s="191">
        <f t="shared" si="19"/>
        <v>0</v>
      </c>
    </row>
    <row r="71" spans="1:33" s="56" customFormat="1" ht="26.25" thickBot="1">
      <c r="A71" s="119">
        <v>18</v>
      </c>
      <c r="B71" s="70" t="s">
        <v>696</v>
      </c>
      <c r="C71" s="69" t="s">
        <v>432</v>
      </c>
      <c r="D71" s="180">
        <v>1</v>
      </c>
      <c r="E71" s="159"/>
      <c r="F71" s="160"/>
      <c r="G71" s="160"/>
      <c r="H71" s="161"/>
      <c r="I71" s="38">
        <f>E71*3+F71*2+G71+H71*0</f>
        <v>0</v>
      </c>
      <c r="J71" s="50" t="s">
        <v>45</v>
      </c>
      <c r="K71" s="95" t="s">
        <v>412</v>
      </c>
      <c r="L71" s="50"/>
      <c r="M71" s="50"/>
      <c r="N71" s="45"/>
      <c r="O71" s="45"/>
      <c r="P71" s="45"/>
      <c r="Q71" s="45"/>
      <c r="T71" s="22">
        <f t="shared" si="0"/>
        <v>18</v>
      </c>
      <c r="U71" s="186">
        <f t="shared" si="20"/>
        <v>0</v>
      </c>
      <c r="V71" s="187">
        <f t="shared" si="21"/>
        <v>0</v>
      </c>
      <c r="W71" s="187">
        <f>IF(J71=$W$6,I71,0)</f>
        <v>0</v>
      </c>
      <c r="X71" s="187">
        <f t="shared" si="16"/>
        <v>0</v>
      </c>
      <c r="Y71" s="187">
        <f t="shared" si="23"/>
        <v>0</v>
      </c>
      <c r="Z71" s="187">
        <f t="shared" si="24"/>
        <v>0</v>
      </c>
      <c r="AA71" s="187">
        <f t="shared" si="25"/>
        <v>0</v>
      </c>
      <c r="AB71" s="187">
        <f t="shared" si="26"/>
        <v>0</v>
      </c>
      <c r="AC71" s="187">
        <f t="shared" si="17"/>
        <v>0</v>
      </c>
      <c r="AD71" s="187">
        <f t="shared" si="18"/>
        <v>0</v>
      </c>
      <c r="AE71" s="187">
        <f t="shared" si="27"/>
        <v>0</v>
      </c>
      <c r="AF71" s="187">
        <f t="shared" si="28"/>
        <v>0</v>
      </c>
      <c r="AG71" s="191" t="str">
        <f t="shared" si="19"/>
        <v>MON</v>
      </c>
    </row>
    <row r="72" spans="1:33" s="56" customFormat="1" ht="13.5" thickBot="1">
      <c r="A72" s="17"/>
      <c r="B72" s="357" t="s">
        <v>146</v>
      </c>
      <c r="C72" s="358"/>
      <c r="D72" s="358"/>
      <c r="E72" s="358"/>
      <c r="F72" s="358"/>
      <c r="G72" s="358"/>
      <c r="H72" s="358"/>
      <c r="I72" s="358"/>
      <c r="J72" s="358"/>
      <c r="K72" s="358"/>
      <c r="L72" s="358"/>
      <c r="M72" s="358"/>
      <c r="N72" s="358"/>
      <c r="O72" s="358"/>
      <c r="P72" s="358"/>
      <c r="Q72" s="359"/>
      <c r="T72" s="22"/>
      <c r="U72" s="186"/>
      <c r="V72" s="187"/>
      <c r="W72" s="187"/>
      <c r="X72" s="187"/>
      <c r="Y72" s="187"/>
      <c r="Z72" s="187"/>
      <c r="AA72" s="187"/>
      <c r="AB72" s="187"/>
      <c r="AC72" s="187"/>
      <c r="AD72" s="187"/>
      <c r="AE72" s="187"/>
      <c r="AF72" s="187"/>
      <c r="AG72" s="191"/>
    </row>
    <row r="73" spans="1:33" s="56" customFormat="1" ht="26.25" thickBot="1">
      <c r="A73" s="14">
        <v>19</v>
      </c>
      <c r="B73" s="40" t="s">
        <v>7</v>
      </c>
      <c r="C73" s="15" t="s">
        <v>526</v>
      </c>
      <c r="D73" s="180"/>
      <c r="E73" s="159"/>
      <c r="F73" s="160">
        <v>1</v>
      </c>
      <c r="G73" s="160"/>
      <c r="H73" s="161"/>
      <c r="I73" s="13">
        <f aca="true" t="shared" si="30" ref="I73:I78">E73*3+F73*2+G73+H73*0</f>
        <v>2</v>
      </c>
      <c r="J73" s="50" t="s">
        <v>22</v>
      </c>
      <c r="K73" s="49" t="s">
        <v>410</v>
      </c>
      <c r="L73" s="49" t="s">
        <v>411</v>
      </c>
      <c r="M73" s="50"/>
      <c r="N73" s="45"/>
      <c r="O73" s="45"/>
      <c r="P73" s="45"/>
      <c r="Q73" s="45"/>
      <c r="T73" s="22">
        <f aca="true" t="shared" si="31" ref="T73:T78">A73</f>
        <v>19</v>
      </c>
      <c r="U73" s="186">
        <f t="shared" si="20"/>
        <v>0</v>
      </c>
      <c r="V73" s="187">
        <f t="shared" si="21"/>
        <v>2</v>
      </c>
      <c r="W73" s="187">
        <f t="shared" si="22"/>
        <v>0</v>
      </c>
      <c r="X73" s="187">
        <f t="shared" si="16"/>
        <v>0</v>
      </c>
      <c r="Y73" s="187">
        <f t="shared" si="23"/>
        <v>0</v>
      </c>
      <c r="Z73" s="187">
        <f t="shared" si="24"/>
        <v>0</v>
      </c>
      <c r="AA73" s="187">
        <f t="shared" si="25"/>
        <v>0</v>
      </c>
      <c r="AB73" s="187">
        <f t="shared" si="26"/>
        <v>0</v>
      </c>
      <c r="AC73" s="187">
        <f aca="true" t="shared" si="32" ref="AC73:AC78">IF(J73="MON",I73,0)</f>
        <v>0</v>
      </c>
      <c r="AD73" s="187">
        <f t="shared" si="18"/>
        <v>0</v>
      </c>
      <c r="AE73" s="187">
        <f t="shared" si="27"/>
        <v>0</v>
      </c>
      <c r="AF73" s="187">
        <f t="shared" si="28"/>
        <v>0</v>
      </c>
      <c r="AG73" s="191">
        <f aca="true" t="shared" si="33" ref="AG73:AG78">IF(D73=1,J73,0)</f>
        <v>0</v>
      </c>
    </row>
    <row r="74" spans="1:33" s="56" customFormat="1" ht="26.25" thickBot="1">
      <c r="A74" s="14">
        <v>20</v>
      </c>
      <c r="B74" s="70" t="s">
        <v>306</v>
      </c>
      <c r="C74" s="15" t="s">
        <v>527</v>
      </c>
      <c r="D74" s="180"/>
      <c r="E74" s="159"/>
      <c r="F74" s="160"/>
      <c r="G74" s="160">
        <v>1</v>
      </c>
      <c r="H74" s="161"/>
      <c r="I74" s="13">
        <f t="shared" si="30"/>
        <v>1</v>
      </c>
      <c r="J74" s="50" t="s">
        <v>28</v>
      </c>
      <c r="K74" s="49" t="s">
        <v>410</v>
      </c>
      <c r="L74" s="50"/>
      <c r="M74" s="50"/>
      <c r="N74" s="45"/>
      <c r="O74" s="45"/>
      <c r="P74" s="16"/>
      <c r="Q74" s="16"/>
      <c r="T74" s="22">
        <f t="shared" si="31"/>
        <v>20</v>
      </c>
      <c r="U74" s="186">
        <f t="shared" si="20"/>
        <v>0</v>
      </c>
      <c r="V74" s="187">
        <f t="shared" si="21"/>
        <v>0</v>
      </c>
      <c r="W74" s="187">
        <f t="shared" si="22"/>
        <v>0</v>
      </c>
      <c r="X74" s="187">
        <f t="shared" si="16"/>
        <v>0</v>
      </c>
      <c r="Y74" s="187">
        <f t="shared" si="23"/>
        <v>0</v>
      </c>
      <c r="Z74" s="187">
        <f t="shared" si="24"/>
        <v>0</v>
      </c>
      <c r="AA74" s="187">
        <f t="shared" si="25"/>
        <v>0</v>
      </c>
      <c r="AB74" s="187">
        <f t="shared" si="26"/>
        <v>0</v>
      </c>
      <c r="AC74" s="187">
        <f t="shared" si="32"/>
        <v>0</v>
      </c>
      <c r="AD74" s="187">
        <f t="shared" si="18"/>
        <v>0</v>
      </c>
      <c r="AE74" s="187">
        <f t="shared" si="27"/>
        <v>1</v>
      </c>
      <c r="AF74" s="187">
        <f t="shared" si="28"/>
        <v>0</v>
      </c>
      <c r="AG74" s="191">
        <f t="shared" si="33"/>
        <v>0</v>
      </c>
    </row>
    <row r="75" spans="1:33" s="56" customFormat="1" ht="26.25" thickBot="1">
      <c r="A75" s="14">
        <v>21</v>
      </c>
      <c r="B75" s="70" t="s">
        <v>307</v>
      </c>
      <c r="C75" s="15" t="s">
        <v>528</v>
      </c>
      <c r="D75" s="180"/>
      <c r="E75" s="159">
        <v>1</v>
      </c>
      <c r="F75" s="160"/>
      <c r="G75" s="160"/>
      <c r="H75" s="161"/>
      <c r="I75" s="13">
        <f t="shared" si="30"/>
        <v>3</v>
      </c>
      <c r="J75" s="50" t="s">
        <v>22</v>
      </c>
      <c r="K75" s="49" t="s">
        <v>411</v>
      </c>
      <c r="L75" s="50"/>
      <c r="M75" s="50"/>
      <c r="N75" s="45"/>
      <c r="O75" s="45"/>
      <c r="P75" s="45"/>
      <c r="Q75" s="45"/>
      <c r="T75" s="22">
        <f t="shared" si="31"/>
        <v>21</v>
      </c>
      <c r="U75" s="186">
        <f t="shared" si="20"/>
        <v>0</v>
      </c>
      <c r="V75" s="187">
        <f t="shared" si="21"/>
        <v>3</v>
      </c>
      <c r="W75" s="187">
        <f t="shared" si="22"/>
        <v>0</v>
      </c>
      <c r="X75" s="187">
        <f t="shared" si="16"/>
        <v>0</v>
      </c>
      <c r="Y75" s="187">
        <f t="shared" si="23"/>
        <v>0</v>
      </c>
      <c r="Z75" s="187">
        <f t="shared" si="24"/>
        <v>0</v>
      </c>
      <c r="AA75" s="187">
        <f t="shared" si="25"/>
        <v>0</v>
      </c>
      <c r="AB75" s="187">
        <f t="shared" si="26"/>
        <v>0</v>
      </c>
      <c r="AC75" s="187">
        <f t="shared" si="32"/>
        <v>0</v>
      </c>
      <c r="AD75" s="187">
        <f t="shared" si="18"/>
        <v>0</v>
      </c>
      <c r="AE75" s="187">
        <f t="shared" si="27"/>
        <v>0</v>
      </c>
      <c r="AF75" s="187">
        <f t="shared" si="28"/>
        <v>0</v>
      </c>
      <c r="AG75" s="191">
        <f t="shared" si="33"/>
        <v>0</v>
      </c>
    </row>
    <row r="76" spans="1:33" s="56" customFormat="1" ht="13.5" thickBot="1">
      <c r="A76" s="14">
        <v>22</v>
      </c>
      <c r="B76" s="70" t="s">
        <v>63</v>
      </c>
      <c r="C76" s="15" t="s">
        <v>528</v>
      </c>
      <c r="D76" s="180"/>
      <c r="E76" s="159">
        <v>1</v>
      </c>
      <c r="F76" s="160"/>
      <c r="G76" s="160"/>
      <c r="H76" s="161"/>
      <c r="I76" s="13">
        <f t="shared" si="30"/>
        <v>3</v>
      </c>
      <c r="J76" s="50" t="s">
        <v>22</v>
      </c>
      <c r="K76" s="94" t="s">
        <v>24</v>
      </c>
      <c r="L76" s="50"/>
      <c r="M76" s="50"/>
      <c r="N76" s="45"/>
      <c r="O76" s="45"/>
      <c r="P76" s="45"/>
      <c r="Q76" s="45"/>
      <c r="T76" s="22">
        <f t="shared" si="31"/>
        <v>22</v>
      </c>
      <c r="U76" s="186">
        <f t="shared" si="20"/>
        <v>0</v>
      </c>
      <c r="V76" s="187">
        <f t="shared" si="21"/>
        <v>3</v>
      </c>
      <c r="W76" s="187">
        <f t="shared" si="22"/>
        <v>0</v>
      </c>
      <c r="X76" s="187">
        <f t="shared" si="16"/>
        <v>0</v>
      </c>
      <c r="Y76" s="187">
        <f t="shared" si="23"/>
        <v>0</v>
      </c>
      <c r="Z76" s="187">
        <f t="shared" si="24"/>
        <v>0</v>
      </c>
      <c r="AA76" s="187">
        <f t="shared" si="25"/>
        <v>0</v>
      </c>
      <c r="AB76" s="187">
        <f t="shared" si="26"/>
        <v>0</v>
      </c>
      <c r="AC76" s="187">
        <f t="shared" si="32"/>
        <v>0</v>
      </c>
      <c r="AD76" s="187">
        <f t="shared" si="18"/>
        <v>0</v>
      </c>
      <c r="AE76" s="187">
        <f t="shared" si="27"/>
        <v>0</v>
      </c>
      <c r="AF76" s="187">
        <f t="shared" si="28"/>
        <v>0</v>
      </c>
      <c r="AG76" s="191">
        <f t="shared" si="33"/>
        <v>0</v>
      </c>
    </row>
    <row r="77" spans="1:33" s="56" customFormat="1" ht="26.25" thickBot="1">
      <c r="A77" s="14">
        <v>23</v>
      </c>
      <c r="B77" s="231" t="s">
        <v>959</v>
      </c>
      <c r="C77" s="15" t="s">
        <v>529</v>
      </c>
      <c r="D77" s="180"/>
      <c r="E77" s="159">
        <v>1</v>
      </c>
      <c r="F77" s="160"/>
      <c r="G77" s="160"/>
      <c r="H77" s="161"/>
      <c r="I77" s="13">
        <f t="shared" si="30"/>
        <v>3</v>
      </c>
      <c r="J77" s="50" t="s">
        <v>45</v>
      </c>
      <c r="K77" s="49" t="s">
        <v>55</v>
      </c>
      <c r="L77" s="49" t="s">
        <v>383</v>
      </c>
      <c r="M77" s="50"/>
      <c r="N77" s="45"/>
      <c r="O77" s="45"/>
      <c r="P77" s="45"/>
      <c r="Q77" s="45"/>
      <c r="T77" s="22">
        <f t="shared" si="31"/>
        <v>23</v>
      </c>
      <c r="U77" s="186">
        <f t="shared" si="20"/>
        <v>0</v>
      </c>
      <c r="V77" s="187">
        <f t="shared" si="21"/>
        <v>0</v>
      </c>
      <c r="W77" s="187">
        <f t="shared" si="22"/>
        <v>0</v>
      </c>
      <c r="X77" s="187">
        <f t="shared" si="16"/>
        <v>0</v>
      </c>
      <c r="Y77" s="187">
        <f t="shared" si="23"/>
        <v>0</v>
      </c>
      <c r="Z77" s="187">
        <f t="shared" si="24"/>
        <v>0</v>
      </c>
      <c r="AA77" s="187">
        <f t="shared" si="25"/>
        <v>0</v>
      </c>
      <c r="AB77" s="187">
        <f t="shared" si="26"/>
        <v>0</v>
      </c>
      <c r="AC77" s="187">
        <f t="shared" si="32"/>
        <v>3</v>
      </c>
      <c r="AD77" s="187">
        <f t="shared" si="18"/>
        <v>0</v>
      </c>
      <c r="AE77" s="187">
        <f t="shared" si="27"/>
        <v>0</v>
      </c>
      <c r="AF77" s="187">
        <f t="shared" si="28"/>
        <v>0</v>
      </c>
      <c r="AG77" s="191">
        <f t="shared" si="33"/>
        <v>0</v>
      </c>
    </row>
    <row r="78" spans="1:33" s="56" customFormat="1" ht="26.25" thickBot="1">
      <c r="A78" s="14">
        <v>24</v>
      </c>
      <c r="B78" s="70" t="s">
        <v>530</v>
      </c>
      <c r="C78" s="15" t="s">
        <v>531</v>
      </c>
      <c r="D78" s="180"/>
      <c r="E78" s="159"/>
      <c r="F78" s="160">
        <v>1</v>
      </c>
      <c r="G78" s="160"/>
      <c r="H78" s="161"/>
      <c r="I78" s="44">
        <f t="shared" si="30"/>
        <v>2</v>
      </c>
      <c r="J78" s="50" t="s">
        <v>32</v>
      </c>
      <c r="K78" s="49" t="s">
        <v>59</v>
      </c>
      <c r="L78" s="50"/>
      <c r="M78" s="50"/>
      <c r="N78" s="45"/>
      <c r="O78" s="45"/>
      <c r="P78" s="16"/>
      <c r="Q78" s="16"/>
      <c r="T78" s="22">
        <f t="shared" si="31"/>
        <v>24</v>
      </c>
      <c r="U78" s="188">
        <f t="shared" si="20"/>
        <v>0</v>
      </c>
      <c r="V78" s="189">
        <f t="shared" si="21"/>
        <v>0</v>
      </c>
      <c r="W78" s="189">
        <f t="shared" si="22"/>
        <v>0</v>
      </c>
      <c r="X78" s="189">
        <f t="shared" si="16"/>
        <v>0</v>
      </c>
      <c r="Y78" s="189">
        <f t="shared" si="23"/>
        <v>0</v>
      </c>
      <c r="Z78" s="189">
        <f t="shared" si="24"/>
        <v>0</v>
      </c>
      <c r="AA78" s="189">
        <f t="shared" si="25"/>
        <v>0</v>
      </c>
      <c r="AB78" s="189">
        <f t="shared" si="26"/>
        <v>2</v>
      </c>
      <c r="AC78" s="189">
        <f t="shared" si="32"/>
        <v>0</v>
      </c>
      <c r="AD78" s="189">
        <f t="shared" si="18"/>
        <v>0</v>
      </c>
      <c r="AE78" s="189">
        <f t="shared" si="27"/>
        <v>0</v>
      </c>
      <c r="AF78" s="189">
        <f t="shared" si="28"/>
        <v>0</v>
      </c>
      <c r="AG78" s="192">
        <f t="shared" si="33"/>
        <v>0</v>
      </c>
    </row>
    <row r="79" spans="4:9" s="56" customFormat="1" ht="63.75" customHeight="1" thickBot="1">
      <c r="D79" s="157">
        <f aca="true" t="shared" si="34" ref="D79:I79">SUM(D7:D78)</f>
        <v>4</v>
      </c>
      <c r="E79" s="157">
        <f t="shared" si="34"/>
        <v>33</v>
      </c>
      <c r="F79" s="157">
        <f t="shared" si="34"/>
        <v>13</v>
      </c>
      <c r="G79" s="157">
        <f t="shared" si="34"/>
        <v>5</v>
      </c>
      <c r="H79" s="157">
        <f t="shared" si="34"/>
        <v>6</v>
      </c>
      <c r="I79" s="157">
        <f t="shared" si="34"/>
        <v>130</v>
      </c>
    </row>
    <row r="80" spans="1:33" s="56" customFormat="1" ht="57" customHeight="1" thickBot="1">
      <c r="A80" s="386" t="s">
        <v>960</v>
      </c>
      <c r="B80" s="386"/>
      <c r="C80" s="386"/>
      <c r="D80" s="114" t="s">
        <v>704</v>
      </c>
      <c r="E80" s="151" t="s">
        <v>713</v>
      </c>
      <c r="F80" s="152" t="s">
        <v>714</v>
      </c>
      <c r="G80" s="152" t="s">
        <v>715</v>
      </c>
      <c r="H80" s="153" t="s">
        <v>716</v>
      </c>
      <c r="U80" s="197" t="s">
        <v>34</v>
      </c>
      <c r="V80" s="197" t="s">
        <v>22</v>
      </c>
      <c r="W80" s="197" t="s">
        <v>25</v>
      </c>
      <c r="X80" s="197" t="s">
        <v>47</v>
      </c>
      <c r="Y80" s="197" t="s">
        <v>27</v>
      </c>
      <c r="Z80" s="197" t="s">
        <v>43</v>
      </c>
      <c r="AA80" s="197" t="s">
        <v>33</v>
      </c>
      <c r="AB80" s="197" t="s">
        <v>32</v>
      </c>
      <c r="AC80" s="197" t="s">
        <v>45</v>
      </c>
      <c r="AD80" s="197" t="s">
        <v>244</v>
      </c>
      <c r="AE80" s="197" t="s">
        <v>28</v>
      </c>
      <c r="AF80" s="197" t="s">
        <v>74</v>
      </c>
      <c r="AG80" s="197" t="s">
        <v>725</v>
      </c>
    </row>
    <row r="81" spans="1:34" s="56" customFormat="1" ht="37.5" customHeight="1">
      <c r="A81" s="386" t="s">
        <v>961</v>
      </c>
      <c r="B81" s="386"/>
      <c r="C81" s="386"/>
      <c r="D81" s="115">
        <f>D79/AG81</f>
        <v>0.06557377049180328</v>
      </c>
      <c r="E81" s="154">
        <f>E79/(AG81-D79)</f>
        <v>0.5789473684210527</v>
      </c>
      <c r="F81" s="155">
        <f>F79/(AG81-D79)</f>
        <v>0.22807017543859648</v>
      </c>
      <c r="G81" s="155">
        <f>G79/(AG81-D79)</f>
        <v>0.08771929824561403</v>
      </c>
      <c r="H81" s="156">
        <f>H79/(AG81-D79)</f>
        <v>0.10526315789473684</v>
      </c>
      <c r="S81" s="22" t="s">
        <v>96</v>
      </c>
      <c r="U81" s="198">
        <f>COUNTIF($J$7:$J$78,U80)</f>
        <v>1</v>
      </c>
      <c r="V81" s="199">
        <f aca="true" t="shared" si="35" ref="V81:AE81">COUNTIF($J$7:$J$78,V80)</f>
        <v>5</v>
      </c>
      <c r="W81" s="199">
        <f t="shared" si="35"/>
        <v>3</v>
      </c>
      <c r="X81" s="199">
        <f t="shared" si="35"/>
        <v>8</v>
      </c>
      <c r="Y81" s="199">
        <f t="shared" si="35"/>
        <v>0</v>
      </c>
      <c r="Z81" s="199">
        <f t="shared" si="35"/>
        <v>9</v>
      </c>
      <c r="AA81" s="199">
        <f t="shared" si="35"/>
        <v>8</v>
      </c>
      <c r="AB81" s="199">
        <f t="shared" si="35"/>
        <v>8</v>
      </c>
      <c r="AC81" s="199">
        <f t="shared" si="35"/>
        <v>11</v>
      </c>
      <c r="AD81" s="199">
        <f t="shared" si="35"/>
        <v>1</v>
      </c>
      <c r="AE81" s="199">
        <f t="shared" si="35"/>
        <v>6</v>
      </c>
      <c r="AF81" s="205">
        <f>COUNTIF($J$7:$J$78,AF80)</f>
        <v>1</v>
      </c>
      <c r="AG81" s="185">
        <f>SUM(U81:AF81)</f>
        <v>61</v>
      </c>
      <c r="AH81" s="208" t="s">
        <v>724</v>
      </c>
    </row>
    <row r="82" spans="4:34" s="56" customFormat="1" ht="13.5" customHeight="1" thickBot="1">
      <c r="D82" s="43"/>
      <c r="E82" s="322" t="s">
        <v>540</v>
      </c>
      <c r="F82" s="323"/>
      <c r="G82" s="323"/>
      <c r="H82" s="65">
        <f>SUM(D79:H79)</f>
        <v>61</v>
      </c>
      <c r="S82" s="380" t="s">
        <v>705</v>
      </c>
      <c r="T82" s="380"/>
      <c r="U82" s="186">
        <f>COUNTIF($AG$7:$AG$78,U80)</f>
        <v>0</v>
      </c>
      <c r="V82" s="187">
        <f aca="true" t="shared" si="36" ref="V82:AF82">COUNTIF($AG$7:$AG$78,V80)</f>
        <v>0</v>
      </c>
      <c r="W82" s="187">
        <f t="shared" si="36"/>
        <v>0</v>
      </c>
      <c r="X82" s="187">
        <f t="shared" si="36"/>
        <v>1</v>
      </c>
      <c r="Y82" s="187">
        <f t="shared" si="36"/>
        <v>0</v>
      </c>
      <c r="Z82" s="187">
        <f t="shared" si="36"/>
        <v>0</v>
      </c>
      <c r="AA82" s="187">
        <f t="shared" si="36"/>
        <v>1</v>
      </c>
      <c r="AB82" s="187">
        <f t="shared" si="36"/>
        <v>1</v>
      </c>
      <c r="AC82" s="187">
        <f t="shared" si="36"/>
        <v>1</v>
      </c>
      <c r="AD82" s="187">
        <f t="shared" si="36"/>
        <v>0</v>
      </c>
      <c r="AE82" s="187">
        <f t="shared" si="36"/>
        <v>0</v>
      </c>
      <c r="AF82" s="138">
        <f t="shared" si="36"/>
        <v>0</v>
      </c>
      <c r="AG82" s="138">
        <f>SUM(U82:AF82)</f>
        <v>4</v>
      </c>
      <c r="AH82" s="209">
        <f>AG82/AG81</f>
        <v>0.06557377049180328</v>
      </c>
    </row>
    <row r="83" spans="1:33" s="56" customFormat="1" ht="15.75">
      <c r="A83" s="221"/>
      <c r="B83" s="329" t="s">
        <v>708</v>
      </c>
      <c r="C83" s="330"/>
      <c r="D83" s="167"/>
      <c r="E83" s="66" t="s">
        <v>422</v>
      </c>
      <c r="F83" s="78"/>
      <c r="G83" s="67"/>
      <c r="H83" s="68">
        <f>A78+A49-H82</f>
        <v>0</v>
      </c>
      <c r="S83" s="22" t="s">
        <v>96</v>
      </c>
      <c r="T83" s="39"/>
      <c r="U83" s="186">
        <f>U81-U82</f>
        <v>1</v>
      </c>
      <c r="V83" s="187">
        <f aca="true" t="shared" si="37" ref="V83:AE83">V81-V82</f>
        <v>5</v>
      </c>
      <c r="W83" s="187">
        <f t="shared" si="37"/>
        <v>3</v>
      </c>
      <c r="X83" s="187">
        <f t="shared" si="37"/>
        <v>7</v>
      </c>
      <c r="Y83" s="187">
        <f t="shared" si="37"/>
        <v>0</v>
      </c>
      <c r="Z83" s="187">
        <f t="shared" si="37"/>
        <v>9</v>
      </c>
      <c r="AA83" s="187">
        <f t="shared" si="37"/>
        <v>7</v>
      </c>
      <c r="AB83" s="187">
        <f t="shared" si="37"/>
        <v>7</v>
      </c>
      <c r="AC83" s="187">
        <f t="shared" si="37"/>
        <v>10</v>
      </c>
      <c r="AD83" s="187">
        <f t="shared" si="37"/>
        <v>1</v>
      </c>
      <c r="AE83" s="187">
        <f t="shared" si="37"/>
        <v>6</v>
      </c>
      <c r="AF83" s="138">
        <f>AF81-AF82</f>
        <v>1</v>
      </c>
      <c r="AG83" s="138">
        <f>SUM(U83:AF83)</f>
        <v>57</v>
      </c>
    </row>
    <row r="84" spans="2:34" ht="15.75">
      <c r="B84" s="133" t="s">
        <v>698</v>
      </c>
      <c r="C84" s="143">
        <f>AVERAGE(V87:AE87)</f>
        <v>72.78993640104751</v>
      </c>
      <c r="D84" s="9"/>
      <c r="S84" s="22" t="s">
        <v>97</v>
      </c>
      <c r="U84" s="186">
        <f>3*U81</f>
        <v>3</v>
      </c>
      <c r="V84" s="187">
        <f aca="true" t="shared" si="38" ref="V84:AF84">3*V81</f>
        <v>15</v>
      </c>
      <c r="W84" s="187">
        <f t="shared" si="38"/>
        <v>9</v>
      </c>
      <c r="X84" s="187">
        <f t="shared" si="38"/>
        <v>24</v>
      </c>
      <c r="Y84" s="187">
        <f t="shared" si="38"/>
        <v>0</v>
      </c>
      <c r="Z84" s="187">
        <f t="shared" si="38"/>
        <v>27</v>
      </c>
      <c r="AA84" s="187">
        <f t="shared" si="38"/>
        <v>24</v>
      </c>
      <c r="AB84" s="187">
        <f t="shared" si="38"/>
        <v>24</v>
      </c>
      <c r="AC84" s="187">
        <f t="shared" si="38"/>
        <v>33</v>
      </c>
      <c r="AD84" s="187">
        <f t="shared" si="38"/>
        <v>3</v>
      </c>
      <c r="AE84" s="187">
        <f t="shared" si="38"/>
        <v>18</v>
      </c>
      <c r="AF84" s="138">
        <f t="shared" si="38"/>
        <v>3</v>
      </c>
      <c r="AG84" s="138">
        <f>SUM(U84:AF84)</f>
        <v>183</v>
      </c>
      <c r="AH84" s="22"/>
    </row>
    <row r="85" spans="2:34" ht="15.75">
      <c r="B85" s="149" t="s">
        <v>0</v>
      </c>
      <c r="C85" s="144">
        <f>(C87-C89)/C87*100</f>
        <v>68.42105263157895</v>
      </c>
      <c r="H85" s="26"/>
      <c r="S85" s="24" t="s">
        <v>98</v>
      </c>
      <c r="U85" s="200">
        <f>SUM(U7:U78)</f>
        <v>3</v>
      </c>
      <c r="V85" s="142">
        <f>SUM(V7:V78)</f>
        <v>11</v>
      </c>
      <c r="W85" s="142">
        <f aca="true" t="shared" si="39" ref="W85:AF85">SUM(W7:W78)</f>
        <v>7</v>
      </c>
      <c r="X85" s="142">
        <f t="shared" si="39"/>
        <v>15</v>
      </c>
      <c r="Y85" s="142">
        <f t="shared" si="39"/>
        <v>0</v>
      </c>
      <c r="Z85" s="142">
        <f t="shared" si="39"/>
        <v>20</v>
      </c>
      <c r="AA85" s="142">
        <f t="shared" si="39"/>
        <v>14</v>
      </c>
      <c r="AB85" s="142">
        <f t="shared" si="39"/>
        <v>20</v>
      </c>
      <c r="AC85" s="142">
        <f t="shared" si="39"/>
        <v>25</v>
      </c>
      <c r="AD85" s="142">
        <f t="shared" si="39"/>
        <v>3</v>
      </c>
      <c r="AE85" s="142">
        <f t="shared" si="39"/>
        <v>9</v>
      </c>
      <c r="AF85" s="206">
        <f t="shared" si="39"/>
        <v>3</v>
      </c>
      <c r="AG85" s="138">
        <f>SUM(U85:AF85)</f>
        <v>130</v>
      </c>
      <c r="AH85" s="22"/>
    </row>
    <row r="86" spans="1:34" ht="12.75">
      <c r="A86" s="9"/>
      <c r="B86" s="145" t="s">
        <v>101</v>
      </c>
      <c r="C86" s="146">
        <f>I79</f>
        <v>130</v>
      </c>
      <c r="S86" s="24"/>
      <c r="T86" s="56"/>
      <c r="U86" s="195"/>
      <c r="V86" s="142"/>
      <c r="W86" s="158"/>
      <c r="X86" s="142"/>
      <c r="Y86" s="158"/>
      <c r="Z86" s="142"/>
      <c r="AA86" s="142"/>
      <c r="AB86" s="142"/>
      <c r="AC86" s="142"/>
      <c r="AD86" s="142"/>
      <c r="AE86" s="142"/>
      <c r="AF86" s="207"/>
      <c r="AG86" s="201"/>
      <c r="AH86" s="22"/>
    </row>
    <row r="87" spans="2:34" ht="13.5" thickBot="1">
      <c r="B87" s="147" t="s">
        <v>424</v>
      </c>
      <c r="C87" s="146">
        <f>AG81-D79</f>
        <v>57</v>
      </c>
      <c r="D87" s="9"/>
      <c r="S87" s="24" t="s">
        <v>99</v>
      </c>
      <c r="U87" s="202">
        <f>U85/U84*100</f>
        <v>100</v>
      </c>
      <c r="V87" s="203">
        <f>V85/V84*100</f>
        <v>73.33333333333333</v>
      </c>
      <c r="W87" s="203">
        <f>W85/W84*100</f>
        <v>77.77777777777779</v>
      </c>
      <c r="X87" s="203">
        <f>X85/X84*100</f>
        <v>62.5</v>
      </c>
      <c r="Y87" s="203"/>
      <c r="Z87" s="203">
        <f aca="true" t="shared" si="40" ref="Z87:AF87">Z85/Z84*100</f>
        <v>74.07407407407408</v>
      </c>
      <c r="AA87" s="203">
        <f t="shared" si="40"/>
        <v>58.333333333333336</v>
      </c>
      <c r="AB87" s="203">
        <f t="shared" si="40"/>
        <v>83.33333333333334</v>
      </c>
      <c r="AC87" s="203">
        <f t="shared" si="40"/>
        <v>75.75757575757575</v>
      </c>
      <c r="AD87" s="203">
        <f t="shared" si="40"/>
        <v>100</v>
      </c>
      <c r="AE87" s="203">
        <f t="shared" si="40"/>
        <v>50</v>
      </c>
      <c r="AF87" s="203">
        <f t="shared" si="40"/>
        <v>100</v>
      </c>
      <c r="AG87" s="204">
        <f>AVERAGE(U87:AF87)</f>
        <v>77.73722069176614</v>
      </c>
      <c r="AH87" s="22"/>
    </row>
    <row r="88" spans="2:8" ht="12.75">
      <c r="B88" s="147" t="s">
        <v>20</v>
      </c>
      <c r="C88" s="146">
        <f>3*C87</f>
        <v>171</v>
      </c>
      <c r="D88" s="25"/>
      <c r="H88" s="27"/>
    </row>
    <row r="89" spans="2:3" ht="26.25" thickBot="1">
      <c r="B89" s="140" t="s">
        <v>720</v>
      </c>
      <c r="C89" s="148">
        <f>F79+G79</f>
        <v>18</v>
      </c>
    </row>
    <row r="91" ht="16.5" thickBot="1">
      <c r="B91" s="106"/>
    </row>
    <row r="92" spans="1:10" ht="39" thickBot="1">
      <c r="A92" s="61" t="s">
        <v>416</v>
      </c>
      <c r="B92" s="62" t="s">
        <v>21</v>
      </c>
      <c r="C92" s="63" t="s">
        <v>81</v>
      </c>
      <c r="D92" s="64" t="s">
        <v>687</v>
      </c>
      <c r="E92" s="64" t="s">
        <v>99</v>
      </c>
      <c r="J92" s="56"/>
    </row>
    <row r="93" spans="1:10" ht="13.5" thickBot="1">
      <c r="A93" s="108" t="s">
        <v>82</v>
      </c>
      <c r="B93" s="109" t="s">
        <v>102</v>
      </c>
      <c r="C93" s="20" t="s">
        <v>34</v>
      </c>
      <c r="D93" s="102" t="s">
        <v>685</v>
      </c>
      <c r="E93" s="60">
        <f>U87</f>
        <v>100</v>
      </c>
      <c r="J93" s="56"/>
    </row>
    <row r="94" spans="1:10" ht="13.5" thickBot="1">
      <c r="A94" s="108" t="s">
        <v>83</v>
      </c>
      <c r="B94" s="110" t="s">
        <v>84</v>
      </c>
      <c r="C94" s="20" t="s">
        <v>22</v>
      </c>
      <c r="D94" s="103" t="s">
        <v>685</v>
      </c>
      <c r="E94" s="60">
        <f>V87</f>
        <v>73.33333333333333</v>
      </c>
      <c r="J94" s="56"/>
    </row>
    <row r="95" spans="1:5" ht="13.5" thickBot="1">
      <c r="A95" s="108" t="s">
        <v>85</v>
      </c>
      <c r="B95" s="110" t="s">
        <v>103</v>
      </c>
      <c r="C95" s="20" t="s">
        <v>25</v>
      </c>
      <c r="D95" s="103" t="s">
        <v>686</v>
      </c>
      <c r="E95" s="60">
        <f>W87</f>
        <v>77.77777777777779</v>
      </c>
    </row>
    <row r="96" spans="1:5" ht="13.5" thickBot="1">
      <c r="A96" s="108" t="s">
        <v>86</v>
      </c>
      <c r="B96" s="110" t="s">
        <v>104</v>
      </c>
      <c r="C96" s="20" t="s">
        <v>47</v>
      </c>
      <c r="D96" s="103" t="s">
        <v>686</v>
      </c>
      <c r="E96" s="60">
        <f>X87</f>
        <v>62.5</v>
      </c>
    </row>
    <row r="97" spans="1:5" ht="13.5" thickBot="1">
      <c r="A97" s="108" t="s">
        <v>88</v>
      </c>
      <c r="B97" s="109" t="s">
        <v>106</v>
      </c>
      <c r="C97" s="20" t="s">
        <v>43</v>
      </c>
      <c r="D97" s="103" t="s">
        <v>686</v>
      </c>
      <c r="E97" s="60">
        <f>Z87</f>
        <v>74.07407407407408</v>
      </c>
    </row>
    <row r="98" spans="1:5" ht="13.5" thickBot="1">
      <c r="A98" s="108" t="s">
        <v>89</v>
      </c>
      <c r="B98" s="110" t="s">
        <v>107</v>
      </c>
      <c r="C98" s="20" t="s">
        <v>33</v>
      </c>
      <c r="D98" s="103" t="s">
        <v>686</v>
      </c>
      <c r="E98" s="60">
        <f>AA87</f>
        <v>58.333333333333336</v>
      </c>
    </row>
    <row r="99" spans="1:5" ht="13.5" thickBot="1">
      <c r="A99" s="108" t="s">
        <v>90</v>
      </c>
      <c r="B99" s="110" t="s">
        <v>91</v>
      </c>
      <c r="C99" s="20" t="s">
        <v>32</v>
      </c>
      <c r="D99" s="103" t="s">
        <v>686</v>
      </c>
      <c r="E99" s="60">
        <f>AB87</f>
        <v>83.33333333333334</v>
      </c>
    </row>
    <row r="100" spans="1:5" ht="13.5" thickBot="1">
      <c r="A100" s="108" t="s">
        <v>92</v>
      </c>
      <c r="B100" s="110" t="s">
        <v>108</v>
      </c>
      <c r="C100" s="20" t="s">
        <v>45</v>
      </c>
      <c r="D100" s="103" t="s">
        <v>686</v>
      </c>
      <c r="E100" s="60">
        <f>AC87</f>
        <v>75.75757575757575</v>
      </c>
    </row>
    <row r="101" spans="1:5" ht="13.5" thickBot="1">
      <c r="A101" s="108" t="s">
        <v>93</v>
      </c>
      <c r="B101" s="110" t="s">
        <v>298</v>
      </c>
      <c r="C101" s="20" t="s">
        <v>244</v>
      </c>
      <c r="D101" s="103" t="s">
        <v>686</v>
      </c>
      <c r="E101" s="60">
        <f>AD87</f>
        <v>100</v>
      </c>
    </row>
    <row r="102" spans="1:5" ht="13.5" thickBot="1">
      <c r="A102" s="108" t="s">
        <v>94</v>
      </c>
      <c r="B102" s="112" t="s">
        <v>299</v>
      </c>
      <c r="C102" s="8" t="s">
        <v>28</v>
      </c>
      <c r="D102" s="103" t="s">
        <v>685</v>
      </c>
      <c r="E102" s="60">
        <f>AE87</f>
        <v>50</v>
      </c>
    </row>
    <row r="103" spans="1:5" ht="13.5" thickBot="1">
      <c r="A103" s="108" t="s">
        <v>95</v>
      </c>
      <c r="B103" s="109" t="s">
        <v>300</v>
      </c>
      <c r="C103" s="20" t="s">
        <v>74</v>
      </c>
      <c r="D103" s="103" t="s">
        <v>685</v>
      </c>
      <c r="E103" s="60">
        <f>AF87</f>
        <v>100</v>
      </c>
    </row>
    <row r="105" spans="2:4" ht="22.5" customHeight="1">
      <c r="B105" s="106" t="s">
        <v>688</v>
      </c>
      <c r="C105" s="113" t="s">
        <v>689</v>
      </c>
      <c r="D105" s="107">
        <f>AVERAGE(E93:E94,E102:E103)</f>
        <v>80.83333333333333</v>
      </c>
    </row>
    <row r="106" spans="2:4" ht="22.5" customHeight="1">
      <c r="B106" s="105" t="str">
        <f>IF(OR(D106&lt;100,D105&lt;100),"Unacceptable","Acceptable")</f>
        <v>Unacceptable</v>
      </c>
      <c r="C106" s="113" t="s">
        <v>690</v>
      </c>
      <c r="D106" s="107">
        <f>AVERAGE(E95:E101)</f>
        <v>75.96801346801347</v>
      </c>
    </row>
  </sheetData>
  <sheetProtection formatColumns="0" formatRows="0"/>
  <mergeCells count="32">
    <mergeCell ref="A4:A5"/>
    <mergeCell ref="B4:B5"/>
    <mergeCell ref="C4:C5"/>
    <mergeCell ref="K4:P4"/>
    <mergeCell ref="K5:P5"/>
    <mergeCell ref="D4:H4"/>
    <mergeCell ref="B6:Q6"/>
    <mergeCell ref="B11:Q11"/>
    <mergeCell ref="B19:Q19"/>
    <mergeCell ref="B23:Q23"/>
    <mergeCell ref="B31:Q31"/>
    <mergeCell ref="D51:H51"/>
    <mergeCell ref="A1:Q1"/>
    <mergeCell ref="A50:Q50"/>
    <mergeCell ref="B72:Q72"/>
    <mergeCell ref="A81:C81"/>
    <mergeCell ref="A80:C80"/>
    <mergeCell ref="B83:C83"/>
    <mergeCell ref="A2:Q2"/>
    <mergeCell ref="A3:Q3"/>
    <mergeCell ref="B36:Q36"/>
    <mergeCell ref="B45:Q45"/>
    <mergeCell ref="AG5:AG6"/>
    <mergeCell ref="S82:T82"/>
    <mergeCell ref="A51:A52"/>
    <mergeCell ref="B51:B52"/>
    <mergeCell ref="C51:C52"/>
    <mergeCell ref="B53:Q53"/>
    <mergeCell ref="K51:P51"/>
    <mergeCell ref="K52:P52"/>
    <mergeCell ref="E82:G82"/>
    <mergeCell ref="U5:AF5"/>
  </mergeCells>
  <conditionalFormatting sqref="B91">
    <cfRule type="expression" priority="95" dxfId="190">
      <formula>$B$402="Conditionally acceptable"</formula>
    </cfRule>
    <cfRule type="expression" priority="96" dxfId="191">
      <formula>$B$402="Poorly acceptable"</formula>
    </cfRule>
    <cfRule type="expression" priority="97" dxfId="189">
      <formula>$B$402="Acceptable"</formula>
    </cfRule>
    <cfRule type="expression" priority="98" dxfId="188">
      <formula>$B$402="Unacceptable"</formula>
    </cfRule>
  </conditionalFormatting>
  <conditionalFormatting sqref="B106">
    <cfRule type="expression" priority="70" dxfId="189">
      <formula>$B$106="Acceptable"</formula>
    </cfRule>
    <cfRule type="expression" priority="71" dxfId="188">
      <formula>$B$106="Unacceptable"</formula>
    </cfRule>
  </conditionalFormatting>
  <conditionalFormatting sqref="B105">
    <cfRule type="expression" priority="66" dxfId="189">
      <formula>$B$106="Acceptable"</formula>
    </cfRule>
    <cfRule type="expression" priority="67" dxfId="188">
      <formula>$B$106="Unacceptable"</formula>
    </cfRule>
  </conditionalFormatting>
  <conditionalFormatting sqref="A49">
    <cfRule type="expression" priority="46" dxfId="188">
      <formula>AND($D49&lt;&gt;"",$Q49="")</formula>
    </cfRule>
  </conditionalFormatting>
  <conditionalFormatting sqref="A33:A34">
    <cfRule type="expression" priority="45" dxfId="188">
      <formula>AND($D33&lt;&gt;"",$Q33="")</formula>
    </cfRule>
  </conditionalFormatting>
  <conditionalFormatting sqref="A30">
    <cfRule type="expression" priority="44" dxfId="188">
      <formula>AND($D30&lt;&gt;"",$Q30="")</formula>
    </cfRule>
  </conditionalFormatting>
  <conditionalFormatting sqref="A22">
    <cfRule type="expression" priority="43" dxfId="188">
      <formula>AND($D22&lt;&gt;"",$Q22="")</formula>
    </cfRule>
  </conditionalFormatting>
  <conditionalFormatting sqref="A54:A57">
    <cfRule type="expression" priority="42" dxfId="188">
      <formula>AND($D54&lt;&gt;"",$Q54="")</formula>
    </cfRule>
  </conditionalFormatting>
  <conditionalFormatting sqref="A68:A71">
    <cfRule type="expression" priority="41" dxfId="188">
      <formula>AND($D68&lt;&gt;"",$Q68="")</formula>
    </cfRule>
  </conditionalFormatting>
  <conditionalFormatting sqref="E83:H83">
    <cfRule type="expression" priority="33" dxfId="188">
      <formula>$H$83&lt;&gt;0</formula>
    </cfRule>
    <cfRule type="expression" priority="34" dxfId="189">
      <formula>$H$83=0</formula>
    </cfRule>
  </conditionalFormatting>
  <conditionalFormatting sqref="D7">
    <cfRule type="expression" priority="32" dxfId="188">
      <formula>"Если СУмм(d8:H8)&gt;1"</formula>
    </cfRule>
  </conditionalFormatting>
  <conditionalFormatting sqref="E7:H7">
    <cfRule type="expression" priority="31" dxfId="188">
      <formula>SUM($E7:$H7)&gt;1</formula>
    </cfRule>
  </conditionalFormatting>
  <conditionalFormatting sqref="D8:D10">
    <cfRule type="expression" priority="30" dxfId="188">
      <formula>"Если СУмм(d8:H8)&gt;1"</formula>
    </cfRule>
  </conditionalFormatting>
  <conditionalFormatting sqref="E8:H10">
    <cfRule type="expression" priority="29" dxfId="188">
      <formula>SUM($E8:$H8)&gt;1</formula>
    </cfRule>
  </conditionalFormatting>
  <conditionalFormatting sqref="D12:D18">
    <cfRule type="expression" priority="28" dxfId="188">
      <formula>"Если СУмм(d8:H8)&gt;1"</formula>
    </cfRule>
  </conditionalFormatting>
  <conditionalFormatting sqref="E12:H18">
    <cfRule type="expression" priority="27" dxfId="188">
      <formula>SUM($E12:$H12)&gt;1</formula>
    </cfRule>
  </conditionalFormatting>
  <conditionalFormatting sqref="D20:D21">
    <cfRule type="expression" priority="26" dxfId="188">
      <formula>"Если СУмм(d8:H8)&gt;1"</formula>
    </cfRule>
  </conditionalFormatting>
  <conditionalFormatting sqref="E20:H21">
    <cfRule type="expression" priority="25" dxfId="188">
      <formula>SUM($E20:$H20)&gt;1</formula>
    </cfRule>
  </conditionalFormatting>
  <conditionalFormatting sqref="D24:D29">
    <cfRule type="expression" priority="24" dxfId="188">
      <formula>"Если СУмм(d8:H8)&gt;1"</formula>
    </cfRule>
  </conditionalFormatting>
  <conditionalFormatting sqref="E24:H29">
    <cfRule type="expression" priority="23" dxfId="188">
      <formula>SUM($E24:$H24)&gt;1</formula>
    </cfRule>
  </conditionalFormatting>
  <conditionalFormatting sqref="D32 D35">
    <cfRule type="expression" priority="22" dxfId="188">
      <formula>"Если СУмм(d8:H8)&gt;1"</formula>
    </cfRule>
  </conditionalFormatting>
  <conditionalFormatting sqref="E32:H32 E35:H35">
    <cfRule type="expression" priority="21" dxfId="188">
      <formula>SUM($E32:$H32)&gt;1</formula>
    </cfRule>
  </conditionalFormatting>
  <conditionalFormatting sqref="D37:D44">
    <cfRule type="expression" priority="20" dxfId="188">
      <formula>"Если СУмм(d8:H8)&gt;1"</formula>
    </cfRule>
  </conditionalFormatting>
  <conditionalFormatting sqref="E37:H44">
    <cfRule type="expression" priority="19" dxfId="188">
      <formula>SUM($E37:$H37)&gt;1</formula>
    </cfRule>
  </conditionalFormatting>
  <conditionalFormatting sqref="D46:D48">
    <cfRule type="expression" priority="18" dxfId="188">
      <formula>"Если СУмм(d8:H8)&gt;1"</formula>
    </cfRule>
  </conditionalFormatting>
  <conditionalFormatting sqref="E46:H48">
    <cfRule type="expression" priority="17" dxfId="188">
      <formula>SUM($E46:$H46)&gt;1</formula>
    </cfRule>
  </conditionalFormatting>
  <conditionalFormatting sqref="D54:D57 D68:D71">
    <cfRule type="expression" priority="16" dxfId="188">
      <formula>"Если СУмм(d8:H8)&gt;1"</formula>
    </cfRule>
  </conditionalFormatting>
  <conditionalFormatting sqref="D54:H57 D68:H71">
    <cfRule type="expression" priority="15" dxfId="188">
      <formula>SUM($D54:$H54)&gt;1</formula>
    </cfRule>
  </conditionalFormatting>
  <conditionalFormatting sqref="D58:D67">
    <cfRule type="expression" priority="12" dxfId="188">
      <formula>"Если СУмм(d8:H8)&gt;1"</formula>
    </cfRule>
  </conditionalFormatting>
  <conditionalFormatting sqref="E58:H67">
    <cfRule type="expression" priority="11" dxfId="188">
      <formula>SUM($E58:$H58)&gt;1</formula>
    </cfRule>
  </conditionalFormatting>
  <conditionalFormatting sqref="D73:D78">
    <cfRule type="expression" priority="10" dxfId="188">
      <formula>"Если СУмм(d8:H8)&gt;1"</formula>
    </cfRule>
  </conditionalFormatting>
  <conditionalFormatting sqref="E73:H78">
    <cfRule type="expression" priority="9" dxfId="188">
      <formula>SUM($E73:$H73)&gt;1</formula>
    </cfRule>
  </conditionalFormatting>
  <conditionalFormatting sqref="D49">
    <cfRule type="expression" priority="8" dxfId="188">
      <formula>"Если СУмм(d8:H8)&gt;1"</formula>
    </cfRule>
  </conditionalFormatting>
  <conditionalFormatting sqref="D49:H49">
    <cfRule type="expression" priority="7" dxfId="188">
      <formula>SUM($D49:$H49)&gt;1</formula>
    </cfRule>
  </conditionalFormatting>
  <conditionalFormatting sqref="D33:D34">
    <cfRule type="expression" priority="6" dxfId="188">
      <formula>"Если СУмм(d8:H8)&gt;1"</formula>
    </cfRule>
  </conditionalFormatting>
  <conditionalFormatting sqref="D33:H34">
    <cfRule type="expression" priority="5" dxfId="188">
      <formula>SUM($D33:$H33)&gt;1</formula>
    </cfRule>
  </conditionalFormatting>
  <conditionalFormatting sqref="D30">
    <cfRule type="expression" priority="4" dxfId="188">
      <formula>"Если СУмм(d8:H8)&gt;1"</formula>
    </cfRule>
  </conditionalFormatting>
  <conditionalFormatting sqref="D30:H30">
    <cfRule type="expression" priority="3" dxfId="188">
      <formula>SUM($D30:$H30)&gt;1</formula>
    </cfRule>
  </conditionalFormatting>
  <conditionalFormatting sqref="D22">
    <cfRule type="expression" priority="2" dxfId="188">
      <formula>"Если СУмм(d8:H8)&gt;1"</formula>
    </cfRule>
  </conditionalFormatting>
  <conditionalFormatting sqref="D22:H22">
    <cfRule type="expression" priority="1" dxfId="188">
      <formula>SUM($D22:$H22)&gt;1</formula>
    </cfRule>
  </conditionalFormatting>
  <dataValidations count="1">
    <dataValidation type="whole" operator="equal" allowBlank="1" showInputMessage="1" showErrorMessage="1" sqref="D54:H71 D73:H78 D46:H49 D12:H18 D20:H22 D24:H30 D32:H35 D37:H44 D7:H10">
      <formula1>1</formula1>
    </dataValidation>
  </dataValidations>
  <hyperlinks>
    <hyperlink ref="K68" location="'Measure catalogue'!C165" tooltip="36D. Perform the initial screening procedures for the abandoned TMF and document the results" display="36D"/>
    <hyperlink ref="K69:K71" location="'Measure catalogue'!C163" tooltip="36D. Perform the initial screening procedures for the abandoned TMF and document the results" display="36D"/>
    <hyperlink ref="K67" location="'Measure catalogue'!C164" tooltip="36C. Define the emergency protection strategy for the abandoned TMF" display="36C"/>
    <hyperlink ref="K54" location="'Measure catalogue'!C163" tooltip="36D. Perform the initial screening procedures for the abandoned TMF and document the results" display="36D"/>
    <hyperlink ref="K55" location="'Measure catalogue'!C165" tooltip="36D. Perform the initial screening procedures for the abandoned TMF and document the results" display="36D"/>
    <hyperlink ref="K56" location="'Measure catalogue'!C165" tooltip="36D. Perform the initial screening procedures for the abandoned TMF and document the results" display="36D"/>
    <hyperlink ref="K57" location="'Measure catalogue'!C165" tooltip="36D. Perform the initial screening procedures for the abandoned TMF and document the results" display="36D"/>
    <hyperlink ref="K78" location="'Measure catalogue'!C114" tooltip="24A. Modify/Review the emergency plans taking into account monitoring data, environment impact assessments and effectiveness of measures" display="24A"/>
    <hyperlink ref="L77" location="'Measure catalogue'!C105" tooltip="23B. Eliminate inconsistencies in the TMF monitoring schedule " display="23B"/>
    <hyperlink ref="K77" location="'Measure catalogue'!C104" tooltip="23A. Bring the monitoring plan in compliance with the design and requirements " display="23A"/>
    <hyperlink ref="K76" location="'Measure catalogue'!C7" tooltip="1B. Update design documentation involving licensed and skilled staff" display="1B"/>
    <hyperlink ref="K75" location="'Measure catalogue'!C163" tooltip="36B. Check the documentation of the abandoned TMF" display="36B"/>
    <hyperlink ref="K74" location="'Measure catalogue'!C162" tooltip="36A. Assign a competent body or find a company responsible for maintenance and care of the TMF" display="36A"/>
    <hyperlink ref="L73" location="'Measure catalogue'!C163" tooltip="36B. Check the documentation of the abandoned TMF" display="36B"/>
    <hyperlink ref="K73" location="'Measure catalogue'!C162" tooltip="36A. Assign a competent body or find a company responsible for maintenance and care of the TMF" display="36A"/>
    <hyperlink ref="K66" location="'Measure catalogue'!C168" tooltip="36G. Develop risk management strategy based on the assessment of risks posed by the abandoned TMF" display="36G"/>
    <hyperlink ref="K65" location="'Measure catalogue'!C157" tooltip="33A. Develop the long-term strategy and action plan for rehabilitation of the TMF site  " display="33A"/>
    <hyperlink ref="L64" location="'Measure catalogue'!C22" tooltip="4C. Assess possible man-made risks to the TMF" display="4C"/>
    <hyperlink ref="K64" location="'Measure catalogue'!C21" tooltip="4B. Assess possible local, geological, and climate risks to the TMF " display="4B"/>
    <hyperlink ref="K63" location="'Measure catalogue'!C167" tooltip="36F. Inspect main structures of the abandoned TMF" display="36F"/>
    <hyperlink ref="K62" location="'Measure catalogue'!C102" tooltip="22A. Equip the TMF with facilities preventing from unauthorized access" display="22A"/>
    <hyperlink ref="K61" location="'Measure catalogue'!C165" tooltip="36D. Perform the initial screening procedures for the abandoned TMF and document the results" display="36D"/>
    <hyperlink ref="K60" location="'Measure catalogue'!C165" tooltip="36D. Perform the initial screening procedures for the abandoned TMF and document the results" display="36D"/>
    <hyperlink ref="K59" location="'Measure catalogue'!C165" tooltip="36D. Perform the initial screening procedures for the abandoned TMF and document the results" display="36D"/>
    <hyperlink ref="K58" location="'Measure catalogue'!C165" tooltip="36D. Perform the initial screening procedures for the abandoned TMF and document the results" display="36D"/>
    <hyperlink ref="K7" location="'Measure catalogue'!C24" tooltip="5A. Consider alternative options of TMF location and give appropriate recommendations" display="5A"/>
    <hyperlink ref="K9" location="'Measure catalogue'!C7" tooltip="1B. Update design documentation involving licensed and skilled staff" display="1B"/>
    <hyperlink ref="L8" location="'Measure catalogue'!C10" tooltip="1E. Prepare a detailed map of the TMF site and the surrounding area" display="1E"/>
    <hyperlink ref="K10" location="'Measure catalogue'!C9" tooltip="1D. Prepare or complete design documentation according to regulatory requirements" display="1D"/>
    <hyperlink ref="L10" location="'Measure catalogue'!C111" tooltip="23H. Regularly check monitoring parameters (see Recommendations to TMF monitoring)" display="23H"/>
    <hyperlink ref="M10" location="'Measure catalogue'!C112" tooltip="23I. Submit regularly monitoring data to local authorities and emergency departments" display="23I"/>
    <hyperlink ref="K12" location="'Measure catalogue'!C93" tooltip="21C. Install additional drainage facilities" display="21C"/>
    <hyperlink ref="K13" location="'Measure catalogue'!C82" tooltip="19E. Equip the TMF with emergency spillways and additional tanks and ponds for collecting emergency overflows" display="19E"/>
    <hyperlink ref="L13" location="'Measure catalogue'!C101" tooltip="21K. Repair/Modernize existing drainage facilities according to design documents or the new drainage design" display="21K"/>
    <hyperlink ref="K14" location="'Measure catalogue'!C92" tooltip="21B. Elaborate technical measures for adjusting the water level in the tailing pond in case of heavy rainfalls and to prevent from dusting of dry tails" display="21B"/>
    <hyperlink ref="M14" location="'Measure catalogue'!C96" tooltip="21F. Increase throughput of TMF drainage facilities" display="21F"/>
    <hyperlink ref="L14" location="'Measure catalogue'!C93" tooltip="21C. Install additional drainage facilities" display="21C"/>
    <hyperlink ref="K15" location="'Measure catalogue'!C93" tooltip="21C. Install additional drainage facilities" display="21C"/>
    <hyperlink ref="M15" location="'Measure catalogue'!C101" tooltip="21K. Repair/Modernize existing drainage facilities according to design documents or the new drainage design" display="21K"/>
    <hyperlink ref="K16" location="'Measure catalogue'!C94" tooltip="21D. Create accumulating ponds for catching water in case of severe floods" display="21D"/>
    <hyperlink ref="L16" location="'Measure catalogue'!C95" tooltip="21E. Increase capacity of the accumulating ponds for catching water in case of severe floods" display="21E"/>
    <hyperlink ref="K18" location="'Measure catalogue'!C94" tooltip="21D. Create accumulating ponds for catching water in case of severe floods" display="21D"/>
    <hyperlink ref="K17" location="'Measure catalogue'!C28" tooltip="6D. Create additional reservoirs for catching precipitation and flood waters" display="6D"/>
    <hyperlink ref="L17" location="'Measure catalogue'!C97" tooltip="21G. Create or repair the upper ditch to reduce surface water run-off into the tailing pond" display="21E"/>
    <hyperlink ref="K20" location="'Measure catalogue'!C14" tooltip="3B. Assess pollution risk to surface waters" display="3B"/>
    <hyperlink ref="L20" location="'Measure catalogue'!C15" tooltip="3C. Assess pollution risk to soils near the TMF site" display="3C"/>
    <hyperlink ref="M20" location="'Measure catalogue'!C16" tooltip="3D. Assess pollution risk to air quality" display="3D"/>
    <hyperlink ref="O20" location="'Measure catalogue'!C23" tooltip="4D. Assess the TMF impact on the environment and health of population" display="4D"/>
    <hyperlink ref="K21" location="'Measure catalogue'!C97" tooltip="21G. Create or repair the upper ditch to reduce surface water run-off into the tailing pond" display="21G"/>
    <hyperlink ref="M16" location="'Measure catalogue'!C96" tooltip="21F. Increase throughput of TMF drainage facilities" display="21F"/>
    <hyperlink ref="L15" location="'Measure catalogue'!C96" tooltip="21F. Increase throughput of TMF drainage facilities" display="21F"/>
    <hyperlink ref="N20" location="'Measure catalogue'!C18" tooltip="3F. Assess flooding risk for the TMF" display="3F"/>
    <hyperlink ref="L21" location="'Measure catalogue'!C158" tooltip="34A. Elaborate technical measures for rehabilitation of the TMF using removed humus layer" display="34A"/>
    <hyperlink ref="K22" location="'Measure catalogue'!C43" tooltip="13A. Study the feasibility of removing humus layer for future rehabilitation" display="13A"/>
    <hyperlink ref="L22" location="'Measure catalogue'!C44" tooltip="13B. Allocate and equip the site for storing the removed humus layer for future rehabilitation" display="13B"/>
    <hyperlink ref="M22" location="'Measure catalogue'!C45" tooltip="13C. Remove humus layer and store it for future rehabilitation" display="13C"/>
    <hyperlink ref="K24" location="'Measure catalogue'!C80" tooltip="19C. Strengthen the dam using grouting and/or drainage curtains" display="19C"/>
    <hyperlink ref="K25" location="'Measure catalogue'!C80" tooltip="19C. Strengthen the dam using grouting and/or drainage curtains" display="19C"/>
    <hyperlink ref="K26" location="'Measure catalogue'!C80" tooltip="19C. Strengthen the dam using grouting and/or drainage curtains" display="19C"/>
    <hyperlink ref="K28" location="'Measure catalogue'!C80" tooltip="19C. Strengthen the dam using grouting and/or drainage curtains" display="19C"/>
    <hyperlink ref="L25" location="'Measure catalogue'!C81" tooltip="19D. Assess the possible dam failures and dam stability" display="19D"/>
    <hyperlink ref="L26" location="'Measure catalogue'!C81" tooltip="19D. Assess the possible dam failures and dam stability" display="19D"/>
    <hyperlink ref="K27" location="'Measure catalogue'!C81" tooltip="19D. Assess the possible dam failures and dam stability" display="19D"/>
    <hyperlink ref="L28" location="'Measure catalogue'!C83" tooltip="19F. Detect locations of piping, water pathways/leakage through the dam body and locations of slope instability" display="19F"/>
    <hyperlink ref="K29" location="'Measure catalogue'!C48" tooltip="14C. Construct, if justified, the top cover" display="14C"/>
    <hyperlink ref="L29" location="'Measure catalogue'!C49" tooltip="14D. Construct, if justified, the bottom protective screen" display="14D"/>
    <hyperlink ref="K30" location="'Measure catalogue'!C49" tooltip="14D. Construct, if justified, the bottom protective screen" display="14D"/>
    <hyperlink ref="K32" location="'Measure catalogue'!C30" tooltip="8A. Identify hazardous substances and mixtures stored in TMF " display="8A"/>
    <hyperlink ref="L32" location="'Measure catalogue'!C55" tooltip="16A. Define the measures intended to isolate and neutralize hazardous materials and substances" display="16A"/>
    <hyperlink ref="K33" location="'Measure catalogue'!C58" tooltip="17A. Analyze the feasibility of neutralizing highly acid/base tailings materials" display="17A"/>
    <hyperlink ref="L33" location="'Measure catalogue'!C59" tooltip="17B. Consider the applicability of neutralization technologies to tailing materials" display="17B"/>
    <hyperlink ref="M33" location="'Measure catalogue'!C61" tooltip="17D. Install and put into operation equipment for neutralization of acidic (water hazard) solutions and materials using alkali solutions before the disposal to the TMF" display="17D"/>
    <hyperlink ref="L34" location="'Measure catalogue'!C61" tooltip="17D. Install and put into operation equipment for neutralization of acidic (water hazard) solutions and materials using alkali solutions before the disposal to the TMF" display="17D"/>
    <hyperlink ref="K34" location="'Measure catalogue'!C58" tooltip="17A. Analyze the feasibility of neutralizing highly acid/base tailings materials" display="17A"/>
    <hyperlink ref="K35" location="'Measure catalogue'!C88" tooltip="20E. Install or modernize available facilities for drainage water treatment" display="20E"/>
    <hyperlink ref="K37" location="'Measure catalogue'!C106" tooltip="23C. Check the conformity of checkpoints to the design documentation" display="23C"/>
    <hyperlink ref="L37" location="'Measure catalogue'!C107" tooltip="23D. Analyze technical conditions of the monitoring network" display="23D"/>
    <hyperlink ref="K38" location="'Measure catalogue'!C106" tooltip="23C. Check the conformity of checkpoints to the design documentation" display="23C"/>
    <hyperlink ref="K42" location="'Measure catalogue'!C106" tooltip="23C. Check the conformity of checkpoints to the design documentation" display="23C"/>
    <hyperlink ref="K43" location="'Measure catalogue'!C107" tooltip="23D. Analyze technical conditions of the monitoring network" display="23D"/>
    <hyperlink ref="L38" location="'Measure catalogue'!C109" tooltip="23F. Equip the TMF site with additional wells and checkpoints for monitoring basic parameters (see Recommendations to TMF monitoring)" display="23F"/>
    <hyperlink ref="M38" location="'Measure catalogue'!C111" tooltip="23H. Regularly check monitoring parameters (see Recommendations to TMF monitoring)" display="23H"/>
    <hyperlink ref="K39" location="'Measure catalogue'!C109" tooltip="23F. Equip the TMF site with additional wells and checkpoints for monitoring basic parameters (see Recommendations to TMF monitoring)" display="23F"/>
    <hyperlink ref="K40" location="'Measure catalogue'!C109" tooltip="23F. Equip the TMF site with additional wells and checkpoints for monitoring basic parameters (see Recommendations to TMF monitoring)" display="23F"/>
    <hyperlink ref="K41" location="'Measure catalogue'!C109" tooltip="23F. Equip the TMF site with additional wells and checkpoints for monitoring basic parameters (see Recommendations to TMF monitoring)" display="23F"/>
    <hyperlink ref="L39" location="'Measure catalogue'!C110" tooltip="23G. Carry out technical upgrading of checkpoints" display="23G"/>
    <hyperlink ref="L40" location="'Measure catalogue'!C110" tooltip="23G. Carry out technical upgrading of checkpoints" display="23G"/>
    <hyperlink ref="L42" location="'Measure catalogue'!C108" tooltip="23E. Perform an expert assessment on upgrading the monitoring network" display="23E"/>
    <hyperlink ref="L43" location="'Measure catalogue'!C108" tooltip="23E. Perform an expert assessment on upgrading the monitoring network" display="23E"/>
    <hyperlink ref="K44" location="'Measure catalogue'!C21" tooltip="4B. Assess possible local, geological, and climate risks to the TMF " display="4B"/>
    <hyperlink ref="L44" location="'Measure catalogue'!C22" tooltip="4C. Assess possible man-made risks to the TMF" display="4C"/>
    <hyperlink ref="K46" location="'Measure catalogue'!C117" tooltip="24D. Install the automated early warning system on critical parameters." display="24D"/>
    <hyperlink ref="L46" location="'Measure catalogue'!C145" tooltip="30D. Accumulate resources for responding to emergency situations" display="30D"/>
    <hyperlink ref="K47" location="'Measure catalogue'!C76" tooltip="18M. Check the systems for tailing transportation, except pipelines, on meeting the applicable safety requirements" display="18M"/>
    <hyperlink ref="L47" location="'Measure catalogue'!C77" tooltip="18N. Develop the methods for emergency shut-off of tailing materials transportation in case of pipeline rupture" display="18N"/>
    <hyperlink ref="K48" location="'Measure catalogue'!C102" tooltip="22A. Equip the TMF with facilities preventing from unauthorized access" display="22A"/>
    <hyperlink ref="K49" location="'Measure catalogue'!C103" tooltip="22B. Create sprinkler systems for fire-fighting purposes" display="22B"/>
    <hyperlink ref="K8" location="'Measure catalogue'!C7" tooltip="1B. Update design documentation involving licensed and skilled staff" display="1B"/>
    <hyperlink ref="L9" location="'Measure catalogue'!C10" tooltip="1E. Prepare a detailed map of the TMF site and the surrounding area" display="1E"/>
    <hyperlink ref="K69" location="'Measure catalogue'!C165" tooltip="36D. Perform the initial screening procedures for the abandoned TMF and document the results" display="36D"/>
    <hyperlink ref="K70" location="'Measure catalogue'!C165" tooltip="36D. Perform the initial screening procedures for the abandoned TMF and document the results" display="36D"/>
    <hyperlink ref="K71" location="'Measure catalogue'!C165" tooltip="36D. Perform the initial screening procedures for the abandoned TMF and document the results" display="36D"/>
  </hyperlinks>
  <printOptions/>
  <pageMargins left="0.7874015748031497" right="0.3937007874015748" top="0.7874015748031497" bottom="0.7874015748031497" header="0.5118110236220472" footer="0.5118110236220472"/>
  <pageSetup orientation="landscape" paperSize="9" r:id="rId2"/>
  <headerFooter alignWithMargins="0">
    <oddHeader>&amp;C&amp;"-,полужирный"&amp;10&amp;URaising Knowledge among Students and Teachers on Tailings Safety and its Legislative Review in Ukraine</oddHeader>
    <oddFooter>&amp;L&amp;A&amp;C&amp;P&amp;R&amp;F</oddFooter>
  </headerFooter>
  <drawing r:id="rId1"/>
</worksheet>
</file>

<file path=xl/worksheets/sheet5.xml><?xml version="1.0" encoding="utf-8"?>
<worksheet xmlns="http://schemas.openxmlformats.org/spreadsheetml/2006/main" xmlns:r="http://schemas.openxmlformats.org/officeDocument/2006/relationships">
  <dimension ref="A1:C84"/>
  <sheetViews>
    <sheetView view="pageLayout" zoomScale="70" zoomScalePageLayoutView="70" workbookViewId="0" topLeftCell="A1">
      <selection activeCell="C9" sqref="C9"/>
    </sheetView>
  </sheetViews>
  <sheetFormatPr defaultColWidth="8.8515625" defaultRowHeight="15"/>
  <cols>
    <col min="1" max="1" width="4.28125" style="238" customWidth="1"/>
    <col min="2" max="2" width="51.421875" style="237" customWidth="1"/>
    <col min="3" max="3" width="63.8515625" style="237" customWidth="1"/>
  </cols>
  <sheetData>
    <row r="1" spans="1:3" ht="15">
      <c r="A1" s="399" t="s">
        <v>703</v>
      </c>
      <c r="B1" s="397"/>
      <c r="C1" s="397"/>
    </row>
    <row r="2" spans="1:3" ht="15">
      <c r="A2" s="398" t="s">
        <v>951</v>
      </c>
      <c r="B2" s="397"/>
      <c r="C2" s="397"/>
    </row>
    <row r="3" spans="1:3" ht="15" customHeight="1">
      <c r="A3" s="396" t="s">
        <v>952</v>
      </c>
      <c r="B3" s="397"/>
      <c r="C3" s="397"/>
    </row>
    <row r="4" spans="1:3" ht="37.5" customHeight="1">
      <c r="A4" s="243" t="s">
        <v>996</v>
      </c>
      <c r="B4" s="243" t="s">
        <v>706</v>
      </c>
      <c r="C4" s="244" t="s">
        <v>997</v>
      </c>
    </row>
    <row r="5" spans="1:3" ht="15.75" customHeight="1">
      <c r="A5" s="393" t="s">
        <v>700</v>
      </c>
      <c r="B5" s="395"/>
      <c r="C5" s="395"/>
    </row>
    <row r="6" spans="1:3" ht="25.5">
      <c r="A6" s="245">
        <v>1</v>
      </c>
      <c r="B6" s="241" t="s">
        <v>446</v>
      </c>
      <c r="C6" s="239" t="s">
        <v>1037</v>
      </c>
    </row>
    <row r="7" spans="1:3" ht="25.5">
      <c r="A7" s="245">
        <v>2</v>
      </c>
      <c r="B7" s="239" t="s">
        <v>771</v>
      </c>
      <c r="C7" s="239" t="s">
        <v>998</v>
      </c>
    </row>
    <row r="8" spans="1:3" ht="15.75" customHeight="1">
      <c r="A8" s="393" t="s">
        <v>450</v>
      </c>
      <c r="B8" s="395"/>
      <c r="C8" s="395"/>
    </row>
    <row r="9" spans="1:3" ht="53.25" customHeight="1">
      <c r="A9" s="245">
        <v>3</v>
      </c>
      <c r="B9" s="239" t="s">
        <v>451</v>
      </c>
      <c r="C9" s="239" t="s">
        <v>999</v>
      </c>
    </row>
    <row r="10" spans="1:3" ht="38.25">
      <c r="A10" s="245">
        <v>4</v>
      </c>
      <c r="B10" s="241" t="s">
        <v>452</v>
      </c>
      <c r="C10" s="239" t="s">
        <v>1000</v>
      </c>
    </row>
    <row r="11" spans="1:3" ht="43.5" customHeight="1">
      <c r="A11" s="245">
        <v>5</v>
      </c>
      <c r="B11" s="239" t="s">
        <v>453</v>
      </c>
      <c r="C11" s="239" t="s">
        <v>1001</v>
      </c>
    </row>
    <row r="12" spans="1:3" ht="67.5" customHeight="1">
      <c r="A12" s="245">
        <v>6</v>
      </c>
      <c r="B12" s="239" t="s">
        <v>454</v>
      </c>
      <c r="C12" s="240" t="s">
        <v>1038</v>
      </c>
    </row>
    <row r="13" spans="1:3" ht="51.75">
      <c r="A13" s="245">
        <v>7</v>
      </c>
      <c r="B13" s="241" t="s">
        <v>772</v>
      </c>
      <c r="C13" s="240" t="s">
        <v>1002</v>
      </c>
    </row>
    <row r="14" spans="1:3" ht="26.25">
      <c r="A14" s="245">
        <v>8</v>
      </c>
      <c r="B14" s="241" t="s">
        <v>455</v>
      </c>
      <c r="C14" s="240" t="s">
        <v>1003</v>
      </c>
    </row>
    <row r="15" spans="1:3" ht="15.75" customHeight="1">
      <c r="A15" s="393" t="s">
        <v>463</v>
      </c>
      <c r="B15" s="403"/>
      <c r="C15" s="403"/>
    </row>
    <row r="16" spans="1:3" ht="25.5">
      <c r="A16" s="247">
        <v>9</v>
      </c>
      <c r="B16" s="239" t="s">
        <v>773</v>
      </c>
      <c r="C16" s="239" t="s">
        <v>1004</v>
      </c>
    </row>
    <row r="17" spans="1:3" ht="15.75" customHeight="1">
      <c r="A17" s="393" t="s">
        <v>104</v>
      </c>
      <c r="B17" s="395"/>
      <c r="C17" s="395"/>
    </row>
    <row r="18" spans="1:3" ht="38.25" customHeight="1">
      <c r="A18" s="245">
        <v>10</v>
      </c>
      <c r="B18" s="239" t="s">
        <v>464</v>
      </c>
      <c r="C18" s="240" t="s">
        <v>1005</v>
      </c>
    </row>
    <row r="19" spans="1:3" ht="39">
      <c r="A19" s="245">
        <v>11</v>
      </c>
      <c r="B19" s="239" t="s">
        <v>774</v>
      </c>
      <c r="C19" s="240" t="s">
        <v>1006</v>
      </c>
    </row>
    <row r="20" spans="1:3" ht="38.25">
      <c r="A20" s="245">
        <v>12</v>
      </c>
      <c r="B20" s="239" t="s">
        <v>798</v>
      </c>
      <c r="C20" s="239" t="s">
        <v>1007</v>
      </c>
    </row>
    <row r="21" spans="1:3" ht="25.5">
      <c r="A21" s="245">
        <v>13</v>
      </c>
      <c r="B21" s="239" t="s">
        <v>467</v>
      </c>
      <c r="C21" s="239" t="s">
        <v>1000</v>
      </c>
    </row>
    <row r="22" spans="1:3" ht="51">
      <c r="A22" s="245">
        <v>14</v>
      </c>
      <c r="B22" s="239" t="s">
        <v>775</v>
      </c>
      <c r="C22" s="239" t="s">
        <v>1008</v>
      </c>
    </row>
    <row r="23" spans="1:3" ht="15.75" customHeight="1">
      <c r="A23" s="390" t="s">
        <v>471</v>
      </c>
      <c r="B23" s="391"/>
      <c r="C23" s="392"/>
    </row>
    <row r="24" spans="1:3" ht="51">
      <c r="A24" s="245">
        <v>15</v>
      </c>
      <c r="B24" s="239" t="s">
        <v>776</v>
      </c>
      <c r="C24" s="239" t="s">
        <v>1040</v>
      </c>
    </row>
    <row r="25" spans="1:3" ht="25.5">
      <c r="A25" s="247" t="s">
        <v>709</v>
      </c>
      <c r="B25" s="241" t="s">
        <v>777</v>
      </c>
      <c r="C25" s="239" t="s">
        <v>1009</v>
      </c>
    </row>
    <row r="26" spans="1:3" ht="38.25">
      <c r="A26" s="247">
        <v>17</v>
      </c>
      <c r="B26" s="241" t="s">
        <v>778</v>
      </c>
      <c r="C26" s="239" t="s">
        <v>1010</v>
      </c>
    </row>
    <row r="27" spans="1:3" ht="25.5">
      <c r="A27" s="245">
        <v>18</v>
      </c>
      <c r="B27" s="241" t="s">
        <v>732</v>
      </c>
      <c r="C27" s="239" t="s">
        <v>1011</v>
      </c>
    </row>
    <row r="28" spans="1:3" ht="15.75" customHeight="1">
      <c r="A28" s="390" t="s">
        <v>108</v>
      </c>
      <c r="B28" s="391"/>
      <c r="C28" s="392"/>
    </row>
    <row r="29" spans="1:3" ht="63.75">
      <c r="A29" s="245">
        <v>19</v>
      </c>
      <c r="B29" s="239" t="s">
        <v>472</v>
      </c>
      <c r="C29" s="239" t="s">
        <v>1012</v>
      </c>
    </row>
    <row r="30" spans="1:3" ht="25.5">
      <c r="A30" s="245">
        <v>20</v>
      </c>
      <c r="B30" s="241" t="s">
        <v>779</v>
      </c>
      <c r="C30" s="239" t="s">
        <v>1033</v>
      </c>
    </row>
    <row r="31" spans="1:3" ht="25.5">
      <c r="A31" s="245">
        <v>21</v>
      </c>
      <c r="B31" s="241" t="s">
        <v>474</v>
      </c>
      <c r="C31" s="239" t="s">
        <v>1013</v>
      </c>
    </row>
    <row r="32" spans="1:3" ht="25.5">
      <c r="A32" s="245">
        <v>22</v>
      </c>
      <c r="B32" s="239" t="s">
        <v>757</v>
      </c>
      <c r="C32" s="239" t="s">
        <v>1014</v>
      </c>
    </row>
    <row r="33" spans="1:3" ht="29.25" customHeight="1">
      <c r="A33" s="245">
        <v>23</v>
      </c>
      <c r="B33" s="239" t="s">
        <v>758</v>
      </c>
      <c r="C33" s="239" t="s">
        <v>1015</v>
      </c>
    </row>
    <row r="34" spans="1:3" ht="38.25">
      <c r="A34" s="245">
        <v>24</v>
      </c>
      <c r="B34" s="239" t="s">
        <v>733</v>
      </c>
      <c r="C34" s="239" t="s">
        <v>1016</v>
      </c>
    </row>
    <row r="35" spans="1:3" ht="15.75" customHeight="1">
      <c r="A35" s="390" t="s">
        <v>476</v>
      </c>
      <c r="B35" s="391"/>
      <c r="C35" s="392"/>
    </row>
    <row r="36" spans="1:3" ht="51">
      <c r="A36" s="245">
        <v>25</v>
      </c>
      <c r="B36" s="239" t="s">
        <v>477</v>
      </c>
      <c r="C36" s="239" t="s">
        <v>1017</v>
      </c>
    </row>
    <row r="37" spans="1:3" ht="25.5">
      <c r="A37" s="245">
        <v>26</v>
      </c>
      <c r="B37" s="241" t="s">
        <v>780</v>
      </c>
      <c r="C37" s="239" t="s">
        <v>1018</v>
      </c>
    </row>
    <row r="38" spans="1:3" ht="20.25" customHeight="1">
      <c r="A38" s="400" t="s">
        <v>948</v>
      </c>
      <c r="B38" s="401"/>
      <c r="C38" s="401"/>
    </row>
    <row r="39" spans="1:3" ht="29.25" customHeight="1">
      <c r="A39" s="402" t="s">
        <v>995</v>
      </c>
      <c r="B39" s="401"/>
      <c r="C39" s="401"/>
    </row>
    <row r="40" spans="1:3" ht="29.25" customHeight="1">
      <c r="A40" s="243" t="s">
        <v>996</v>
      </c>
      <c r="B40" s="243" t="s">
        <v>706</v>
      </c>
      <c r="C40" s="244" t="s">
        <v>997</v>
      </c>
    </row>
    <row r="41" spans="1:3" ht="17.25" customHeight="1">
      <c r="A41" s="393" t="s">
        <v>700</v>
      </c>
      <c r="B41" s="395"/>
      <c r="C41" s="395"/>
    </row>
    <row r="42" spans="1:3" ht="38.25">
      <c r="A42" s="245">
        <v>1</v>
      </c>
      <c r="B42" s="241" t="s">
        <v>794</v>
      </c>
      <c r="C42" s="239" t="s">
        <v>1039</v>
      </c>
    </row>
    <row r="43" spans="1:3" ht="25.5">
      <c r="A43" s="245">
        <v>2</v>
      </c>
      <c r="B43" s="241" t="s">
        <v>446</v>
      </c>
      <c r="C43" s="239" t="s">
        <v>1037</v>
      </c>
    </row>
    <row r="44" spans="1:3" ht="38.25">
      <c r="A44" s="245">
        <v>3</v>
      </c>
      <c r="B44" s="241" t="s">
        <v>448</v>
      </c>
      <c r="C44" s="239" t="s">
        <v>1037</v>
      </c>
    </row>
    <row r="45" spans="1:3" ht="25.5">
      <c r="A45" s="245">
        <v>4</v>
      </c>
      <c r="B45" s="239" t="s">
        <v>771</v>
      </c>
      <c r="C45" s="239" t="s">
        <v>998</v>
      </c>
    </row>
    <row r="46" spans="1:3" ht="15">
      <c r="A46" s="246"/>
      <c r="B46" s="390" t="s">
        <v>450</v>
      </c>
      <c r="C46" s="392"/>
    </row>
    <row r="47" spans="1:3" ht="25.5">
      <c r="A47" s="245">
        <v>5</v>
      </c>
      <c r="B47" s="241" t="s">
        <v>795</v>
      </c>
      <c r="C47" s="239" t="s">
        <v>1041</v>
      </c>
    </row>
    <row r="48" spans="1:3" ht="51">
      <c r="A48" s="245">
        <v>6</v>
      </c>
      <c r="B48" s="239" t="s">
        <v>451</v>
      </c>
      <c r="C48" s="239" t="s">
        <v>1042</v>
      </c>
    </row>
    <row r="49" spans="1:3" ht="38.25">
      <c r="A49" s="245">
        <v>7</v>
      </c>
      <c r="B49" s="241" t="s">
        <v>452</v>
      </c>
      <c r="C49" s="249" t="s">
        <v>1000</v>
      </c>
    </row>
    <row r="50" spans="1:3" ht="51">
      <c r="A50" s="245">
        <v>8</v>
      </c>
      <c r="B50" s="239" t="s">
        <v>453</v>
      </c>
      <c r="C50" s="239" t="s">
        <v>1043</v>
      </c>
    </row>
    <row r="51" spans="1:3" ht="76.5">
      <c r="A51" s="245">
        <v>9</v>
      </c>
      <c r="B51" s="239" t="s">
        <v>454</v>
      </c>
      <c r="C51" s="239" t="s">
        <v>1019</v>
      </c>
    </row>
    <row r="52" spans="1:3" ht="51">
      <c r="A52" s="245">
        <v>10</v>
      </c>
      <c r="B52" s="241" t="s">
        <v>772</v>
      </c>
      <c r="C52" s="239" t="s">
        <v>1002</v>
      </c>
    </row>
    <row r="53" spans="1:3" ht="25.5">
      <c r="A53" s="245">
        <v>11</v>
      </c>
      <c r="B53" s="241" t="s">
        <v>455</v>
      </c>
      <c r="C53" s="239" t="s">
        <v>1020</v>
      </c>
    </row>
    <row r="54" spans="1:3" ht="15">
      <c r="A54" s="393" t="s">
        <v>463</v>
      </c>
      <c r="B54" s="394"/>
      <c r="C54" s="394"/>
    </row>
    <row r="55" spans="1:3" ht="25.5">
      <c r="A55" s="245">
        <v>12</v>
      </c>
      <c r="B55" s="239" t="s">
        <v>773</v>
      </c>
      <c r="C55" s="239" t="s">
        <v>1044</v>
      </c>
    </row>
    <row r="56" spans="1:3" ht="25.5">
      <c r="A56" s="245">
        <v>13</v>
      </c>
      <c r="B56" s="239" t="s">
        <v>796</v>
      </c>
      <c r="C56" s="239" t="s">
        <v>1021</v>
      </c>
    </row>
    <row r="57" spans="1:3" ht="25.5">
      <c r="A57" s="247" t="s">
        <v>726</v>
      </c>
      <c r="B57" s="241" t="s">
        <v>797</v>
      </c>
      <c r="C57" s="242" t="s">
        <v>1022</v>
      </c>
    </row>
    <row r="58" spans="1:3" ht="15">
      <c r="A58" s="390" t="s">
        <v>104</v>
      </c>
      <c r="B58" s="391"/>
      <c r="C58" s="392"/>
    </row>
    <row r="59" spans="1:3" ht="38.25">
      <c r="A59" s="245">
        <v>15</v>
      </c>
      <c r="B59" s="239" t="s">
        <v>464</v>
      </c>
      <c r="C59" s="239" t="s">
        <v>1023</v>
      </c>
    </row>
    <row r="60" spans="1:3" ht="38.25">
      <c r="A60" s="245">
        <v>16</v>
      </c>
      <c r="B60" s="239" t="s">
        <v>774</v>
      </c>
      <c r="C60" s="239" t="s">
        <v>1024</v>
      </c>
    </row>
    <row r="61" spans="1:3" ht="27.75" customHeight="1">
      <c r="A61" s="245">
        <v>17</v>
      </c>
      <c r="B61" s="239" t="s">
        <v>798</v>
      </c>
      <c r="C61" s="239" t="s">
        <v>1025</v>
      </c>
    </row>
    <row r="62" spans="1:3" ht="25.5">
      <c r="A62" s="245">
        <v>18</v>
      </c>
      <c r="B62" s="239" t="s">
        <v>467</v>
      </c>
      <c r="C62" s="239" t="s">
        <v>1000</v>
      </c>
    </row>
    <row r="63" spans="1:3" ht="51">
      <c r="A63" s="245">
        <v>19</v>
      </c>
      <c r="B63" s="239" t="s">
        <v>775</v>
      </c>
      <c r="C63" s="239" t="s">
        <v>1008</v>
      </c>
    </row>
    <row r="64" spans="1:3" ht="25.5">
      <c r="A64" s="245">
        <v>20</v>
      </c>
      <c r="B64" s="241" t="s">
        <v>470</v>
      </c>
      <c r="C64" s="239" t="s">
        <v>1045</v>
      </c>
    </row>
    <row r="65" spans="1:3" ht="25.5">
      <c r="A65" s="247">
        <v>21</v>
      </c>
      <c r="B65" s="241" t="s">
        <v>799</v>
      </c>
      <c r="C65" s="239" t="s">
        <v>1046</v>
      </c>
    </row>
    <row r="66" spans="1:3" ht="15">
      <c r="A66" s="390" t="s">
        <v>471</v>
      </c>
      <c r="B66" s="391"/>
      <c r="C66" s="392"/>
    </row>
    <row r="67" spans="1:3" ht="51">
      <c r="A67" s="245">
        <v>22</v>
      </c>
      <c r="B67" s="239" t="s">
        <v>776</v>
      </c>
      <c r="C67" s="239" t="s">
        <v>1026</v>
      </c>
    </row>
    <row r="68" spans="1:3" ht="25.5">
      <c r="A68" s="247">
        <v>23</v>
      </c>
      <c r="B68" s="241" t="s">
        <v>770</v>
      </c>
      <c r="C68" s="239" t="s">
        <v>1027</v>
      </c>
    </row>
    <row r="69" spans="1:3" ht="38.25">
      <c r="A69" s="247">
        <v>24</v>
      </c>
      <c r="B69" s="241" t="s">
        <v>800</v>
      </c>
      <c r="C69" s="239" t="s">
        <v>1010</v>
      </c>
    </row>
    <row r="70" spans="1:3" ht="26.25">
      <c r="A70" s="245">
        <v>25</v>
      </c>
      <c r="B70" s="241" t="s">
        <v>732</v>
      </c>
      <c r="C70" s="248" t="s">
        <v>1028</v>
      </c>
    </row>
    <row r="71" spans="1:3" ht="15">
      <c r="A71" s="390" t="s">
        <v>108</v>
      </c>
      <c r="B71" s="391"/>
      <c r="C71" s="392"/>
    </row>
    <row r="72" spans="1:3" ht="63.75">
      <c r="A72" s="245">
        <v>26</v>
      </c>
      <c r="B72" s="239" t="s">
        <v>472</v>
      </c>
      <c r="C72" s="239" t="s">
        <v>1029</v>
      </c>
    </row>
    <row r="73" spans="1:3" ht="25.5">
      <c r="A73" s="245">
        <v>27</v>
      </c>
      <c r="B73" s="241" t="s">
        <v>473</v>
      </c>
      <c r="C73" s="239" t="s">
        <v>1030</v>
      </c>
    </row>
    <row r="74" spans="1:3" ht="25.5">
      <c r="A74" s="245">
        <v>28</v>
      </c>
      <c r="B74" s="241" t="s">
        <v>801</v>
      </c>
      <c r="C74" s="239" t="s">
        <v>1031</v>
      </c>
    </row>
    <row r="75" spans="1:3" ht="25.5">
      <c r="A75" s="245">
        <v>29</v>
      </c>
      <c r="B75" s="241" t="s">
        <v>802</v>
      </c>
      <c r="C75" s="239" t="s">
        <v>1032</v>
      </c>
    </row>
    <row r="76" spans="1:3" ht="25.5">
      <c r="A76" s="245">
        <v>30</v>
      </c>
      <c r="B76" s="241" t="s">
        <v>803</v>
      </c>
      <c r="C76" s="239" t="s">
        <v>1033</v>
      </c>
    </row>
    <row r="77" spans="1:3" ht="25.5">
      <c r="A77" s="245">
        <v>31</v>
      </c>
      <c r="B77" s="241" t="s">
        <v>474</v>
      </c>
      <c r="C77" s="239" t="s">
        <v>1013</v>
      </c>
    </row>
    <row r="78" spans="1:3" ht="38.25">
      <c r="A78" s="245">
        <v>32</v>
      </c>
      <c r="B78" s="239" t="s">
        <v>475</v>
      </c>
      <c r="C78" s="239" t="s">
        <v>1034</v>
      </c>
    </row>
    <row r="79" spans="1:3" ht="38.25">
      <c r="A79" s="245">
        <v>33</v>
      </c>
      <c r="B79" s="239" t="s">
        <v>804</v>
      </c>
      <c r="C79" s="239" t="s">
        <v>1016</v>
      </c>
    </row>
    <row r="80" spans="1:3" ht="15">
      <c r="A80" s="390" t="s">
        <v>476</v>
      </c>
      <c r="B80" s="391"/>
      <c r="C80" s="392"/>
    </row>
    <row r="81" spans="1:3" ht="51">
      <c r="A81" s="245">
        <v>34</v>
      </c>
      <c r="B81" s="239" t="s">
        <v>477</v>
      </c>
      <c r="C81" s="239" t="s">
        <v>1017</v>
      </c>
    </row>
    <row r="82" spans="1:3" ht="25.5">
      <c r="A82" s="245">
        <v>35</v>
      </c>
      <c r="B82" s="241" t="s">
        <v>805</v>
      </c>
      <c r="C82" s="239" t="s">
        <v>1035</v>
      </c>
    </row>
    <row r="83" spans="1:3" ht="25.5">
      <c r="A83" s="245">
        <v>36</v>
      </c>
      <c r="B83" s="241" t="s">
        <v>780</v>
      </c>
      <c r="C83" s="239" t="s">
        <v>1047</v>
      </c>
    </row>
    <row r="84" spans="1:3" ht="25.5">
      <c r="A84" s="247">
        <v>37</v>
      </c>
      <c r="B84" s="241" t="s">
        <v>735</v>
      </c>
      <c r="C84" s="239" t="s">
        <v>1036</v>
      </c>
    </row>
  </sheetData>
  <sheetProtection formatCells="0" formatColumns="0" formatRows="0"/>
  <mergeCells count="19">
    <mergeCell ref="A1:C1"/>
    <mergeCell ref="A38:C38"/>
    <mergeCell ref="A39:C39"/>
    <mergeCell ref="A5:C5"/>
    <mergeCell ref="A8:C8"/>
    <mergeCell ref="A15:C15"/>
    <mergeCell ref="A17:C17"/>
    <mergeCell ref="A23:C23"/>
    <mergeCell ref="A28:C28"/>
    <mergeCell ref="A35:C35"/>
    <mergeCell ref="A80:C80"/>
    <mergeCell ref="A54:C54"/>
    <mergeCell ref="A41:C41"/>
    <mergeCell ref="B46:C46"/>
    <mergeCell ref="A3:C3"/>
    <mergeCell ref="A2:C2"/>
    <mergeCell ref="A58:C58"/>
    <mergeCell ref="A66:C66"/>
    <mergeCell ref="A71:C71"/>
  </mergeCells>
  <conditionalFormatting sqref="A25:A26 A16">
    <cfRule type="expression" priority="149" dxfId="188">
      <formula>AND('Visual  Survey Recommendations'!#REF!&lt;&gt;"",'Visual  Survey Recommendations'!#REF!="")</formula>
    </cfRule>
  </conditionalFormatting>
  <conditionalFormatting sqref="A84 A68:A69 A65 A57">
    <cfRule type="expression" priority="150" dxfId="188">
      <formula>AND('Visual  Survey Recommendations'!#REF!&lt;&gt;"",'Visual  Survey Recommendations'!#REF!="")</formula>
    </cfRule>
  </conditionalFormatting>
  <printOptions/>
  <pageMargins left="0.7874015748031497" right="0.3937007874015748" top="0.7874015748031497" bottom="0.7874015748031497" header="0.5118110236220472" footer="0.31496062992125984"/>
  <pageSetup orientation="landscape" paperSize="9" r:id="rId1"/>
  <headerFooter>
    <oddHeader>&amp;C&amp;"-,полужирный"&amp;10&amp;URaising Knowledge among Students and Teachers on Tailings Safety and its Legislative Review in Ukraine</oddHeader>
    <oddFooter>&amp;L&amp;A&amp;C&amp;P&amp;R&amp;F</oddFooter>
  </headerFooter>
</worksheet>
</file>

<file path=xl/worksheets/sheet6.xml><?xml version="1.0" encoding="utf-8"?>
<worksheet xmlns="http://schemas.openxmlformats.org/spreadsheetml/2006/main" xmlns:r="http://schemas.openxmlformats.org/officeDocument/2006/relationships">
  <dimension ref="A1:L213"/>
  <sheetViews>
    <sheetView tabSelected="1" view="pageLayout" zoomScale="70" zoomScaleNormal="115" zoomScalePageLayoutView="70" workbookViewId="0" topLeftCell="A26">
      <selection activeCell="C32" sqref="C32"/>
    </sheetView>
  </sheetViews>
  <sheetFormatPr defaultColWidth="11.421875" defaultRowHeight="15"/>
  <cols>
    <col min="1" max="1" width="7.421875" style="5" customWidth="1"/>
    <col min="2" max="2" width="33.140625" style="5" customWidth="1"/>
    <col min="3" max="3" width="66.7109375" style="2" customWidth="1"/>
    <col min="4" max="4" width="15.28125" style="2" customWidth="1"/>
    <col min="5" max="5" width="38.421875" style="1" customWidth="1"/>
    <col min="6" max="16384" width="11.421875" style="1" customWidth="1"/>
  </cols>
  <sheetData>
    <row r="1" ht="14.25">
      <c r="C1" s="4" t="s">
        <v>8</v>
      </c>
    </row>
    <row r="3" spans="1:12" ht="15.75" thickBot="1">
      <c r="A3" s="22"/>
      <c r="B3" s="22"/>
      <c r="C3" s="22"/>
      <c r="D3" s="22"/>
      <c r="E3"/>
      <c r="F3"/>
      <c r="G3"/>
      <c r="H3"/>
      <c r="I3"/>
      <c r="J3"/>
      <c r="K3"/>
      <c r="L3"/>
    </row>
    <row r="4" spans="1:12" ht="15.75" thickBot="1">
      <c r="A4" s="79" t="s">
        <v>19</v>
      </c>
      <c r="B4" s="80" t="s">
        <v>80</v>
      </c>
      <c r="C4" s="80" t="s">
        <v>137</v>
      </c>
      <c r="D4" s="80" t="s">
        <v>79</v>
      </c>
      <c r="E4"/>
      <c r="F4"/>
      <c r="G4"/>
      <c r="H4"/>
      <c r="I4"/>
      <c r="J4"/>
      <c r="K4"/>
      <c r="L4"/>
    </row>
    <row r="5" spans="1:12" ht="15.75" thickBot="1">
      <c r="A5" s="404" t="s">
        <v>322</v>
      </c>
      <c r="B5" s="405"/>
      <c r="C5" s="405"/>
      <c r="D5" s="406"/>
      <c r="E5"/>
      <c r="F5"/>
      <c r="G5"/>
      <c r="H5"/>
      <c r="I5"/>
      <c r="J5"/>
      <c r="K5"/>
      <c r="L5"/>
    </row>
    <row r="6" spans="1:12" ht="15.75" thickBot="1">
      <c r="A6" s="85">
        <v>1</v>
      </c>
      <c r="B6" s="52" t="s">
        <v>109</v>
      </c>
      <c r="C6" s="99" t="s">
        <v>655</v>
      </c>
      <c r="D6" s="82" t="s">
        <v>110</v>
      </c>
      <c r="E6"/>
      <c r="F6"/>
      <c r="G6"/>
      <c r="H6"/>
      <c r="I6"/>
      <c r="J6"/>
      <c r="K6"/>
      <c r="L6"/>
    </row>
    <row r="7" spans="1:12" ht="15.75" thickBot="1">
      <c r="A7" s="81"/>
      <c r="B7" s="52"/>
      <c r="C7" s="99" t="s">
        <v>654</v>
      </c>
      <c r="D7" s="82" t="s">
        <v>110</v>
      </c>
      <c r="E7"/>
      <c r="F7"/>
      <c r="G7"/>
      <c r="H7"/>
      <c r="I7"/>
      <c r="J7"/>
      <c r="K7"/>
      <c r="L7"/>
    </row>
    <row r="8" spans="1:12" ht="15.75" thickBot="1">
      <c r="A8" s="81"/>
      <c r="B8" s="52"/>
      <c r="C8" s="99" t="s">
        <v>653</v>
      </c>
      <c r="D8" s="82" t="s">
        <v>110</v>
      </c>
      <c r="E8"/>
      <c r="F8"/>
      <c r="G8"/>
      <c r="H8"/>
      <c r="I8"/>
      <c r="J8"/>
      <c r="K8"/>
      <c r="L8"/>
    </row>
    <row r="9" spans="1:12" ht="26.25" thickBot="1">
      <c r="A9" s="81"/>
      <c r="B9" s="52"/>
      <c r="C9" s="99" t="s">
        <v>652</v>
      </c>
      <c r="D9" s="82" t="s">
        <v>110</v>
      </c>
      <c r="E9"/>
      <c r="F9"/>
      <c r="G9"/>
      <c r="H9"/>
      <c r="I9"/>
      <c r="J9"/>
      <c r="K9"/>
      <c r="L9"/>
    </row>
    <row r="10" spans="1:12" s="3" customFormat="1" ht="15.75" thickBot="1">
      <c r="A10" s="83"/>
      <c r="B10" s="52"/>
      <c r="C10" s="99" t="s">
        <v>651</v>
      </c>
      <c r="D10" s="82" t="s">
        <v>110</v>
      </c>
      <c r="E10"/>
      <c r="F10"/>
      <c r="G10"/>
      <c r="H10"/>
      <c r="I10"/>
      <c r="J10"/>
      <c r="K10"/>
      <c r="L10"/>
    </row>
    <row r="11" spans="1:12" ht="15.75" thickBot="1">
      <c r="A11" s="85">
        <v>2</v>
      </c>
      <c r="B11" s="414" t="s">
        <v>111</v>
      </c>
      <c r="C11" s="99" t="s">
        <v>650</v>
      </c>
      <c r="D11" s="82" t="s">
        <v>110</v>
      </c>
      <c r="E11"/>
      <c r="F11"/>
      <c r="G11"/>
      <c r="H11"/>
      <c r="I11"/>
      <c r="J11"/>
      <c r="K11"/>
      <c r="L11"/>
    </row>
    <row r="12" spans="1:12" ht="26.25" thickBot="1">
      <c r="A12" s="83"/>
      <c r="B12" s="413"/>
      <c r="C12" s="99" t="s">
        <v>756</v>
      </c>
      <c r="D12" s="82" t="s">
        <v>110</v>
      </c>
      <c r="E12"/>
      <c r="F12"/>
      <c r="G12"/>
      <c r="H12"/>
      <c r="I12"/>
      <c r="J12"/>
      <c r="K12"/>
      <c r="L12"/>
    </row>
    <row r="13" spans="1:4" ht="15" thickBot="1">
      <c r="A13" s="81">
        <v>3</v>
      </c>
      <c r="B13" s="425" t="s">
        <v>1</v>
      </c>
      <c r="C13" s="99" t="s">
        <v>308</v>
      </c>
      <c r="D13" s="82" t="s">
        <v>110</v>
      </c>
    </row>
    <row r="14" spans="1:4" ht="15" thickBot="1">
      <c r="A14" s="81"/>
      <c r="B14" s="426"/>
      <c r="C14" s="99" t="s">
        <v>649</v>
      </c>
      <c r="D14" s="82" t="s">
        <v>110</v>
      </c>
    </row>
    <row r="15" spans="1:4" ht="15" thickBot="1">
      <c r="A15" s="81"/>
      <c r="B15" s="52"/>
      <c r="C15" s="99" t="s">
        <v>648</v>
      </c>
      <c r="D15" s="82" t="s">
        <v>110</v>
      </c>
    </row>
    <row r="16" spans="1:4" ht="15" thickBot="1">
      <c r="A16" s="81"/>
      <c r="B16" s="52"/>
      <c r="C16" s="99" t="s">
        <v>657</v>
      </c>
      <c r="D16" s="82" t="s">
        <v>110</v>
      </c>
    </row>
    <row r="17" spans="1:4" ht="26.25" thickBot="1">
      <c r="A17" s="81"/>
      <c r="B17" s="52"/>
      <c r="C17" s="99" t="s">
        <v>710</v>
      </c>
      <c r="D17" s="82" t="s">
        <v>110</v>
      </c>
    </row>
    <row r="18" spans="1:4" ht="15" thickBot="1">
      <c r="A18" s="81"/>
      <c r="B18" s="52"/>
      <c r="C18" s="99" t="s">
        <v>647</v>
      </c>
      <c r="D18" s="82" t="s">
        <v>110</v>
      </c>
    </row>
    <row r="19" spans="1:4" ht="15" thickBot="1">
      <c r="A19" s="83"/>
      <c r="B19" s="51"/>
      <c r="C19" s="99" t="s">
        <v>646</v>
      </c>
      <c r="D19" s="82" t="s">
        <v>115</v>
      </c>
    </row>
    <row r="20" spans="1:12" ht="26.25" thickBot="1">
      <c r="A20" s="81">
        <v>4</v>
      </c>
      <c r="B20" s="409" t="s">
        <v>113</v>
      </c>
      <c r="C20" s="99" t="s">
        <v>645</v>
      </c>
      <c r="D20" s="82" t="s">
        <v>110</v>
      </c>
      <c r="E20"/>
      <c r="F20"/>
      <c r="G20"/>
      <c r="H20"/>
      <c r="I20"/>
      <c r="J20"/>
      <c r="K20"/>
      <c r="L20"/>
    </row>
    <row r="21" spans="1:12" ht="15.75" thickBot="1">
      <c r="A21" s="81"/>
      <c r="B21" s="410"/>
      <c r="C21" s="99" t="s">
        <v>711</v>
      </c>
      <c r="D21" s="82" t="s">
        <v>110</v>
      </c>
      <c r="E21"/>
      <c r="F21"/>
      <c r="G21"/>
      <c r="H21"/>
      <c r="I21"/>
      <c r="J21"/>
      <c r="K21"/>
      <c r="L21"/>
    </row>
    <row r="22" spans="1:12" ht="15.75" thickBot="1">
      <c r="A22" s="81"/>
      <c r="B22" s="52"/>
      <c r="C22" s="99" t="s">
        <v>644</v>
      </c>
      <c r="D22" s="82" t="s">
        <v>110</v>
      </c>
      <c r="E22"/>
      <c r="F22"/>
      <c r="G22"/>
      <c r="H22"/>
      <c r="I22"/>
      <c r="J22"/>
      <c r="K22"/>
      <c r="L22"/>
    </row>
    <row r="23" spans="1:12" s="6" customFormat="1" ht="15.75" thickBot="1">
      <c r="A23" s="83"/>
      <c r="B23" s="51"/>
      <c r="C23" s="99" t="s">
        <v>643</v>
      </c>
      <c r="D23" s="82" t="s">
        <v>110</v>
      </c>
      <c r="E23"/>
      <c r="F23"/>
      <c r="G23"/>
      <c r="H23"/>
      <c r="I23"/>
      <c r="J23"/>
      <c r="K23"/>
      <c r="L23"/>
    </row>
    <row r="24" spans="1:12" ht="26.25" thickBot="1">
      <c r="A24" s="83">
        <v>5</v>
      </c>
      <c r="B24" s="51" t="s">
        <v>112</v>
      </c>
      <c r="C24" s="99" t="s">
        <v>642</v>
      </c>
      <c r="D24" s="82" t="s">
        <v>110</v>
      </c>
      <c r="E24"/>
      <c r="F24"/>
      <c r="G24"/>
      <c r="H24"/>
      <c r="I24"/>
      <c r="J24"/>
      <c r="K24"/>
      <c r="L24"/>
    </row>
    <row r="25" spans="1:4" ht="15" thickBot="1">
      <c r="A25" s="81">
        <v>6</v>
      </c>
      <c r="B25" s="412" t="s">
        <v>962</v>
      </c>
      <c r="C25" s="234" t="s">
        <v>963</v>
      </c>
      <c r="D25" s="82" t="s">
        <v>110</v>
      </c>
    </row>
    <row r="26" spans="1:4" ht="39" thickBot="1">
      <c r="A26" s="81"/>
      <c r="B26" s="415"/>
      <c r="C26" s="99" t="s">
        <v>641</v>
      </c>
      <c r="D26" s="82" t="s">
        <v>110</v>
      </c>
    </row>
    <row r="27" spans="1:4" ht="15" thickBot="1">
      <c r="A27" s="81"/>
      <c r="B27" s="52"/>
      <c r="C27" s="99" t="s">
        <v>640</v>
      </c>
      <c r="D27" s="82" t="s">
        <v>110</v>
      </c>
    </row>
    <row r="28" spans="1:4" ht="26.25" thickBot="1">
      <c r="A28" s="83"/>
      <c r="B28" s="51"/>
      <c r="C28" s="99" t="s">
        <v>545</v>
      </c>
      <c r="D28" s="82" t="s">
        <v>115</v>
      </c>
    </row>
    <row r="29" spans="1:12" s="2" customFormat="1" ht="39" thickBot="1">
      <c r="A29" s="83">
        <v>7</v>
      </c>
      <c r="B29" s="235" t="s">
        <v>964</v>
      </c>
      <c r="C29" s="234" t="s">
        <v>965</v>
      </c>
      <c r="D29" s="82" t="s">
        <v>110</v>
      </c>
      <c r="E29"/>
      <c r="F29"/>
      <c r="G29"/>
      <c r="H29"/>
      <c r="I29"/>
      <c r="J29"/>
      <c r="K29"/>
      <c r="L29"/>
    </row>
    <row r="30" spans="1:12" s="2" customFormat="1" ht="15.75" thickBot="1">
      <c r="A30" s="81">
        <v>8</v>
      </c>
      <c r="B30" s="409" t="s">
        <v>114</v>
      </c>
      <c r="C30" s="99" t="s">
        <v>317</v>
      </c>
      <c r="D30" s="82" t="s">
        <v>110</v>
      </c>
      <c r="E30"/>
      <c r="F30"/>
      <c r="G30"/>
      <c r="H30"/>
      <c r="I30"/>
      <c r="J30"/>
      <c r="K30"/>
      <c r="L30"/>
    </row>
    <row r="31" spans="1:12" s="2" customFormat="1" ht="26.25" thickBot="1">
      <c r="A31" s="81"/>
      <c r="B31" s="410"/>
      <c r="C31" s="99" t="s">
        <v>639</v>
      </c>
      <c r="D31" s="82" t="s">
        <v>110</v>
      </c>
      <c r="E31"/>
      <c r="F31"/>
      <c r="G31"/>
      <c r="H31"/>
      <c r="I31"/>
      <c r="J31"/>
      <c r="K31"/>
      <c r="L31"/>
    </row>
    <row r="32" spans="1:12" s="2" customFormat="1" ht="26.25" thickBot="1">
      <c r="A32" s="83"/>
      <c r="B32" s="51"/>
      <c r="C32" s="99" t="s">
        <v>638</v>
      </c>
      <c r="D32" s="82" t="s">
        <v>110</v>
      </c>
      <c r="E32"/>
      <c r="F32"/>
      <c r="G32"/>
      <c r="H32"/>
      <c r="I32"/>
      <c r="J32"/>
      <c r="K32"/>
      <c r="L32"/>
    </row>
    <row r="33" spans="1:4" s="2" customFormat="1" ht="39" thickBot="1">
      <c r="A33" s="81">
        <v>9</v>
      </c>
      <c r="B33" s="236" t="s">
        <v>966</v>
      </c>
      <c r="C33" s="234" t="s">
        <v>967</v>
      </c>
      <c r="D33" s="82" t="s">
        <v>110</v>
      </c>
    </row>
    <row r="34" spans="1:4" ht="26.25" thickBot="1">
      <c r="A34" s="85">
        <v>10</v>
      </c>
      <c r="B34" s="425" t="s">
        <v>2</v>
      </c>
      <c r="C34" s="99" t="s">
        <v>637</v>
      </c>
      <c r="D34" s="82" t="s">
        <v>110</v>
      </c>
    </row>
    <row r="35" spans="1:4" ht="26.25" thickBot="1">
      <c r="A35" s="81"/>
      <c r="B35" s="426"/>
      <c r="C35" s="99" t="s">
        <v>636</v>
      </c>
      <c r="D35" s="82" t="s">
        <v>110</v>
      </c>
    </row>
    <row r="36" spans="1:4" s="2" customFormat="1" ht="13.5" thickBot="1">
      <c r="A36" s="83"/>
      <c r="B36" s="51"/>
      <c r="C36" s="99" t="s">
        <v>635</v>
      </c>
      <c r="D36" s="82" t="s">
        <v>110</v>
      </c>
    </row>
    <row r="37" spans="1:4" ht="15" thickBot="1">
      <c r="A37" s="83">
        <v>11</v>
      </c>
      <c r="B37" s="51" t="s">
        <v>116</v>
      </c>
      <c r="C37" s="99" t="s">
        <v>634</v>
      </c>
      <c r="D37" s="82" t="s">
        <v>110</v>
      </c>
    </row>
    <row r="38" spans="1:4" ht="26.25" thickBot="1">
      <c r="A38" s="81">
        <v>12</v>
      </c>
      <c r="B38" s="52" t="s">
        <v>532</v>
      </c>
      <c r="C38" s="234" t="s">
        <v>968</v>
      </c>
      <c r="D38" s="82" t="s">
        <v>110</v>
      </c>
    </row>
    <row r="39" spans="1:4" ht="15" thickBot="1">
      <c r="A39" s="81"/>
      <c r="B39" s="52"/>
      <c r="C39" s="99" t="s">
        <v>633</v>
      </c>
      <c r="D39" s="82" t="s">
        <v>110</v>
      </c>
    </row>
    <row r="40" spans="1:4" ht="26.25" thickBot="1">
      <c r="A40" s="81"/>
      <c r="B40" s="52"/>
      <c r="C40" s="99" t="s">
        <v>632</v>
      </c>
      <c r="D40" s="82" t="s">
        <v>110</v>
      </c>
    </row>
    <row r="41" spans="1:4" ht="15" thickBot="1">
      <c r="A41" s="81"/>
      <c r="B41" s="52"/>
      <c r="C41" s="99" t="s">
        <v>631</v>
      </c>
      <c r="D41" s="82" t="s">
        <v>115</v>
      </c>
    </row>
    <row r="42" spans="1:4" ht="26.25" thickBot="1">
      <c r="A42" s="83"/>
      <c r="B42" s="51"/>
      <c r="C42" s="99" t="s">
        <v>630</v>
      </c>
      <c r="D42" s="82" t="s">
        <v>115</v>
      </c>
    </row>
    <row r="43" spans="1:4" ht="15" thickBot="1">
      <c r="A43" s="81">
        <v>13</v>
      </c>
      <c r="B43" s="414" t="s">
        <v>117</v>
      </c>
      <c r="C43" s="99" t="s">
        <v>629</v>
      </c>
      <c r="D43" s="82" t="s">
        <v>110</v>
      </c>
    </row>
    <row r="44" spans="1:4" ht="26.25" thickBot="1">
      <c r="A44" s="81"/>
      <c r="B44" s="415"/>
      <c r="C44" s="99" t="s">
        <v>628</v>
      </c>
      <c r="D44" s="82" t="s">
        <v>115</v>
      </c>
    </row>
    <row r="45" spans="1:4" ht="15" thickBot="1">
      <c r="A45" s="83"/>
      <c r="B45" s="51"/>
      <c r="C45" s="99" t="s">
        <v>627</v>
      </c>
      <c r="D45" s="82" t="s">
        <v>115</v>
      </c>
    </row>
    <row r="46" spans="1:4" ht="26.25" thickBot="1">
      <c r="A46" s="81">
        <v>14</v>
      </c>
      <c r="B46" s="52" t="s">
        <v>533</v>
      </c>
      <c r="C46" s="99" t="s">
        <v>626</v>
      </c>
      <c r="D46" s="82" t="s">
        <v>110</v>
      </c>
    </row>
    <row r="47" spans="1:4" ht="26.25" thickBot="1">
      <c r="A47" s="81"/>
      <c r="B47" s="52"/>
      <c r="C47" s="234" t="s">
        <v>969</v>
      </c>
      <c r="D47" s="82" t="s">
        <v>110</v>
      </c>
    </row>
    <row r="48" spans="1:4" ht="15" thickBot="1">
      <c r="A48" s="81"/>
      <c r="B48" s="52"/>
      <c r="C48" s="99" t="s">
        <v>624</v>
      </c>
      <c r="D48" s="82" t="s">
        <v>115</v>
      </c>
    </row>
    <row r="49" spans="1:4" ht="15" thickBot="1">
      <c r="A49" s="83"/>
      <c r="B49" s="51"/>
      <c r="C49" s="99" t="s">
        <v>625</v>
      </c>
      <c r="D49" s="82" t="s">
        <v>115</v>
      </c>
    </row>
    <row r="50" spans="1:4" ht="15.75" thickBot="1">
      <c r="A50" s="404" t="s">
        <v>152</v>
      </c>
      <c r="B50" s="405"/>
      <c r="C50" s="405"/>
      <c r="D50" s="406"/>
    </row>
    <row r="51" spans="1:4" ht="26.25" thickBot="1">
      <c r="A51" s="81">
        <v>15</v>
      </c>
      <c r="B51" s="414" t="s">
        <v>118</v>
      </c>
      <c r="C51" s="99" t="s">
        <v>623</v>
      </c>
      <c r="D51" s="82" t="s">
        <v>110</v>
      </c>
    </row>
    <row r="52" spans="1:4" ht="15" thickBot="1">
      <c r="A52" s="81"/>
      <c r="B52" s="415"/>
      <c r="C52" s="99" t="s">
        <v>622</v>
      </c>
      <c r="D52" s="82" t="s">
        <v>110</v>
      </c>
    </row>
    <row r="53" spans="1:4" ht="26.25" thickBot="1">
      <c r="A53" s="81"/>
      <c r="B53" s="52"/>
      <c r="C53" s="99" t="s">
        <v>712</v>
      </c>
      <c r="D53" s="82" t="s">
        <v>110</v>
      </c>
    </row>
    <row r="54" spans="1:4" ht="26.25" thickBot="1">
      <c r="A54" s="81"/>
      <c r="B54" s="52"/>
      <c r="C54" s="99" t="s">
        <v>541</v>
      </c>
      <c r="D54" s="82" t="s">
        <v>110</v>
      </c>
    </row>
    <row r="55" spans="1:4" ht="26.25" thickBot="1">
      <c r="A55" s="85">
        <v>16</v>
      </c>
      <c r="B55" s="86" t="s">
        <v>119</v>
      </c>
      <c r="C55" s="99" t="s">
        <v>621</v>
      </c>
      <c r="D55" s="82" t="s">
        <v>110</v>
      </c>
    </row>
    <row r="56" spans="1:4" ht="15" thickBot="1">
      <c r="A56" s="81"/>
      <c r="B56" s="52"/>
      <c r="C56" s="99" t="s">
        <v>620</v>
      </c>
      <c r="D56" s="82" t="s">
        <v>115</v>
      </c>
    </row>
    <row r="57" spans="1:4" ht="26.25" thickBot="1">
      <c r="A57" s="83"/>
      <c r="B57" s="51"/>
      <c r="C57" s="99" t="s">
        <v>619</v>
      </c>
      <c r="D57" s="82" t="s">
        <v>115</v>
      </c>
    </row>
    <row r="58" spans="1:4" ht="26.25" thickBot="1">
      <c r="A58" s="81">
        <v>17</v>
      </c>
      <c r="B58" s="414" t="s">
        <v>120</v>
      </c>
      <c r="C58" s="234" t="s">
        <v>970</v>
      </c>
      <c r="D58" s="82" t="s">
        <v>110</v>
      </c>
    </row>
    <row r="59" spans="1:4" ht="26.25" thickBot="1">
      <c r="A59" s="81"/>
      <c r="B59" s="415"/>
      <c r="C59" s="99" t="s">
        <v>617</v>
      </c>
      <c r="D59" s="82" t="s">
        <v>110</v>
      </c>
    </row>
    <row r="60" spans="1:4" ht="26.25" thickBot="1">
      <c r="A60" s="81"/>
      <c r="B60" s="52"/>
      <c r="C60" s="99" t="s">
        <v>618</v>
      </c>
      <c r="D60" s="82" t="s">
        <v>110</v>
      </c>
    </row>
    <row r="61" spans="1:4" ht="39" thickBot="1">
      <c r="A61" s="83"/>
      <c r="B61" s="51"/>
      <c r="C61" s="99" t="s">
        <v>616</v>
      </c>
      <c r="D61" s="82" t="s">
        <v>115</v>
      </c>
    </row>
    <row r="62" spans="1:4" ht="39" thickBot="1">
      <c r="A62" s="407">
        <v>18</v>
      </c>
      <c r="B62" s="409" t="s">
        <v>121</v>
      </c>
      <c r="C62" s="99" t="s">
        <v>615</v>
      </c>
      <c r="D62" s="407" t="s">
        <v>110</v>
      </c>
    </row>
    <row r="63" spans="1:4" ht="26.25" thickBot="1">
      <c r="A63" s="408"/>
      <c r="B63" s="410"/>
      <c r="C63" s="99" t="s">
        <v>122</v>
      </c>
      <c r="D63" s="408"/>
    </row>
    <row r="64" spans="1:4" ht="26.25" thickBot="1">
      <c r="A64" s="408"/>
      <c r="B64" s="410"/>
      <c r="C64" s="99" t="s">
        <v>123</v>
      </c>
      <c r="D64" s="411"/>
    </row>
    <row r="65" spans="1:4" ht="39" thickBot="1">
      <c r="A65" s="81"/>
      <c r="B65" s="52"/>
      <c r="C65" s="99" t="s">
        <v>614</v>
      </c>
      <c r="D65" s="82" t="s">
        <v>115</v>
      </c>
    </row>
    <row r="66" spans="1:4" ht="15" thickBot="1">
      <c r="A66" s="81"/>
      <c r="B66" s="52"/>
      <c r="C66" s="99" t="s">
        <v>613</v>
      </c>
      <c r="D66" s="82" t="s">
        <v>115</v>
      </c>
    </row>
    <row r="67" spans="1:4" ht="26.25" thickBot="1">
      <c r="A67" s="81"/>
      <c r="B67" s="52"/>
      <c r="C67" s="99" t="s">
        <v>612</v>
      </c>
      <c r="D67" s="82" t="s">
        <v>110</v>
      </c>
    </row>
    <row r="68" spans="1:4" ht="26.25" thickBot="1">
      <c r="A68" s="81"/>
      <c r="B68" s="52"/>
      <c r="C68" s="99" t="s">
        <v>611</v>
      </c>
      <c r="D68" s="82" t="s">
        <v>115</v>
      </c>
    </row>
    <row r="69" spans="1:4" ht="26.25" thickBot="1">
      <c r="A69" s="81"/>
      <c r="B69" s="52"/>
      <c r="C69" s="99" t="s">
        <v>610</v>
      </c>
      <c r="D69" s="82" t="s">
        <v>110</v>
      </c>
    </row>
    <row r="70" spans="1:4" ht="26.25" thickBot="1">
      <c r="A70" s="81"/>
      <c r="B70" s="52"/>
      <c r="C70" s="99" t="s">
        <v>609</v>
      </c>
      <c r="D70" s="82" t="s">
        <v>110</v>
      </c>
    </row>
    <row r="71" spans="1:4" ht="15" thickBot="1">
      <c r="A71" s="81"/>
      <c r="B71" s="52"/>
      <c r="C71" s="99" t="s">
        <v>326</v>
      </c>
      <c r="D71" s="82" t="s">
        <v>110</v>
      </c>
    </row>
    <row r="72" spans="1:4" ht="26.25" thickBot="1">
      <c r="A72" s="81"/>
      <c r="B72" s="52"/>
      <c r="C72" s="99" t="s">
        <v>608</v>
      </c>
      <c r="D72" s="82" t="s">
        <v>110</v>
      </c>
    </row>
    <row r="73" spans="1:4" ht="39" thickBot="1">
      <c r="A73" s="81"/>
      <c r="B73" s="52"/>
      <c r="C73" s="99" t="s">
        <v>607</v>
      </c>
      <c r="D73" s="82" t="s">
        <v>115</v>
      </c>
    </row>
    <row r="74" spans="1:4" ht="26.25" thickBot="1">
      <c r="A74" s="81"/>
      <c r="B74" s="52"/>
      <c r="C74" s="99" t="s">
        <v>606</v>
      </c>
      <c r="D74" s="82" t="s">
        <v>115</v>
      </c>
    </row>
    <row r="75" spans="1:4" ht="26.25" thickBot="1">
      <c r="A75" s="81"/>
      <c r="B75" s="52"/>
      <c r="C75" s="99" t="s">
        <v>605</v>
      </c>
      <c r="D75" s="82" t="s">
        <v>115</v>
      </c>
    </row>
    <row r="76" spans="1:4" ht="26.25" thickBot="1">
      <c r="A76" s="81"/>
      <c r="B76" s="52"/>
      <c r="C76" s="99" t="s">
        <v>534</v>
      </c>
      <c r="D76" s="82" t="s">
        <v>115</v>
      </c>
    </row>
    <row r="77" spans="1:4" ht="26.25" thickBot="1">
      <c r="A77" s="83"/>
      <c r="B77" s="51"/>
      <c r="C77" s="99" t="s">
        <v>604</v>
      </c>
      <c r="D77" s="82" t="s">
        <v>110</v>
      </c>
    </row>
    <row r="78" spans="1:4" ht="15" thickBot="1">
      <c r="A78" s="81">
        <v>19</v>
      </c>
      <c r="B78" s="414" t="s">
        <v>125</v>
      </c>
      <c r="C78" s="99" t="s">
        <v>603</v>
      </c>
      <c r="D78" s="82" t="s">
        <v>110</v>
      </c>
    </row>
    <row r="79" spans="1:4" ht="15" thickBot="1">
      <c r="A79" s="81"/>
      <c r="B79" s="415"/>
      <c r="C79" s="99" t="s">
        <v>602</v>
      </c>
      <c r="D79" s="82" t="s">
        <v>110</v>
      </c>
    </row>
    <row r="80" spans="1:4" ht="15" thickBot="1">
      <c r="A80" s="81"/>
      <c r="B80" s="52"/>
      <c r="C80" s="99" t="s">
        <v>601</v>
      </c>
      <c r="D80" s="82" t="s">
        <v>115</v>
      </c>
    </row>
    <row r="81" spans="1:4" ht="15" thickBot="1">
      <c r="A81" s="81"/>
      <c r="B81" s="52"/>
      <c r="C81" s="99" t="s">
        <v>600</v>
      </c>
      <c r="D81" s="82" t="s">
        <v>110</v>
      </c>
    </row>
    <row r="82" spans="1:4" ht="26.25" thickBot="1">
      <c r="A82" s="81"/>
      <c r="B82" s="52"/>
      <c r="C82" s="99" t="s">
        <v>599</v>
      </c>
      <c r="D82" s="82" t="s">
        <v>115</v>
      </c>
    </row>
    <row r="83" spans="1:4" ht="26.25" thickBot="1">
      <c r="A83" s="81"/>
      <c r="B83" s="52"/>
      <c r="C83" s="99" t="s">
        <v>542</v>
      </c>
      <c r="D83" s="82" t="s">
        <v>115</v>
      </c>
    </row>
    <row r="84" spans="1:4" ht="26.25" thickBot="1">
      <c r="A84" s="85">
        <v>20</v>
      </c>
      <c r="B84" s="414" t="s">
        <v>535</v>
      </c>
      <c r="C84" s="99" t="s">
        <v>543</v>
      </c>
      <c r="D84" s="82" t="s">
        <v>110</v>
      </c>
    </row>
    <row r="85" spans="1:4" ht="26.25" thickBot="1">
      <c r="A85" s="81"/>
      <c r="B85" s="415"/>
      <c r="C85" s="234" t="s">
        <v>971</v>
      </c>
      <c r="D85" s="82" t="s">
        <v>110</v>
      </c>
    </row>
    <row r="86" spans="1:4" ht="39" thickBot="1">
      <c r="A86" s="81"/>
      <c r="B86" s="52"/>
      <c r="C86" s="99" t="s">
        <v>598</v>
      </c>
      <c r="D86" s="82" t="s">
        <v>110</v>
      </c>
    </row>
    <row r="87" spans="1:4" ht="26.25" thickBot="1">
      <c r="A87" s="81"/>
      <c r="B87" s="52"/>
      <c r="C87" s="99" t="s">
        <v>597</v>
      </c>
      <c r="D87" s="82" t="s">
        <v>110</v>
      </c>
    </row>
    <row r="88" spans="1:4" ht="15" thickBot="1">
      <c r="A88" s="81"/>
      <c r="B88" s="52"/>
      <c r="C88" s="99" t="s">
        <v>596</v>
      </c>
      <c r="D88" s="82" t="s">
        <v>115</v>
      </c>
    </row>
    <row r="89" spans="1:4" ht="26.25" thickBot="1">
      <c r="A89" s="81"/>
      <c r="B89" s="52"/>
      <c r="C89" s="234" t="s">
        <v>973</v>
      </c>
      <c r="D89" s="82" t="s">
        <v>110</v>
      </c>
    </row>
    <row r="90" spans="1:4" ht="26.25" thickBot="1">
      <c r="A90" s="83"/>
      <c r="B90" s="51"/>
      <c r="C90" s="99" t="s">
        <v>595</v>
      </c>
      <c r="D90" s="82" t="s">
        <v>110</v>
      </c>
    </row>
    <row r="91" spans="1:4" ht="39" thickBot="1">
      <c r="A91" s="81">
        <v>21</v>
      </c>
      <c r="B91" s="52" t="s">
        <v>124</v>
      </c>
      <c r="C91" s="234" t="s">
        <v>972</v>
      </c>
      <c r="D91" s="82" t="s">
        <v>110</v>
      </c>
    </row>
    <row r="92" spans="1:4" ht="26.25" thickBot="1">
      <c r="A92" s="81"/>
      <c r="B92" s="52"/>
      <c r="C92" s="234" t="s">
        <v>974</v>
      </c>
      <c r="D92" s="82" t="s">
        <v>110</v>
      </c>
    </row>
    <row r="93" spans="1:4" ht="15" thickBot="1">
      <c r="A93" s="81"/>
      <c r="B93" s="52"/>
      <c r="C93" s="99" t="s">
        <v>594</v>
      </c>
      <c r="D93" s="82" t="s">
        <v>115</v>
      </c>
    </row>
    <row r="94" spans="1:4" ht="26.25" thickBot="1">
      <c r="A94" s="81"/>
      <c r="B94" s="52"/>
      <c r="C94" s="99" t="s">
        <v>593</v>
      </c>
      <c r="D94" s="82" t="s">
        <v>115</v>
      </c>
    </row>
    <row r="95" spans="1:4" ht="26.25" thickBot="1">
      <c r="A95" s="81"/>
      <c r="B95" s="52"/>
      <c r="C95" s="234" t="s">
        <v>975</v>
      </c>
      <c r="D95" s="82" t="s">
        <v>115</v>
      </c>
    </row>
    <row r="96" spans="1:4" ht="15" thickBot="1">
      <c r="A96" s="81"/>
      <c r="B96" s="52"/>
      <c r="C96" s="99" t="s">
        <v>592</v>
      </c>
      <c r="D96" s="82" t="s">
        <v>110</v>
      </c>
    </row>
    <row r="97" spans="1:4" ht="26.25" thickBot="1">
      <c r="A97" s="81"/>
      <c r="B97" s="52"/>
      <c r="C97" s="99" t="s">
        <v>591</v>
      </c>
      <c r="D97" s="82" t="s">
        <v>110</v>
      </c>
    </row>
    <row r="98" spans="1:4" ht="15" thickBot="1">
      <c r="A98" s="81"/>
      <c r="B98" s="52"/>
      <c r="C98" s="99" t="s">
        <v>590</v>
      </c>
      <c r="D98" s="82" t="s">
        <v>110</v>
      </c>
    </row>
    <row r="99" spans="1:4" ht="26.25" thickBot="1">
      <c r="A99" s="81"/>
      <c r="B99" s="52"/>
      <c r="C99" s="99" t="s">
        <v>589</v>
      </c>
      <c r="D99" s="82" t="s">
        <v>115</v>
      </c>
    </row>
    <row r="100" spans="1:4" ht="26.25" thickBot="1">
      <c r="A100" s="81"/>
      <c r="B100" s="52"/>
      <c r="C100" s="99" t="s">
        <v>588</v>
      </c>
      <c r="D100" s="90" t="s">
        <v>110</v>
      </c>
    </row>
    <row r="101" spans="1:4" ht="26.25" thickBot="1">
      <c r="A101" s="83"/>
      <c r="B101" s="51"/>
      <c r="C101" s="99" t="s">
        <v>587</v>
      </c>
      <c r="D101" s="83" t="s">
        <v>110</v>
      </c>
    </row>
    <row r="102" spans="1:4" s="7" customFormat="1" ht="15" thickBot="1">
      <c r="A102" s="81">
        <v>22</v>
      </c>
      <c r="B102" s="52" t="s">
        <v>129</v>
      </c>
      <c r="C102" s="234" t="s">
        <v>976</v>
      </c>
      <c r="D102" s="82" t="s">
        <v>110</v>
      </c>
    </row>
    <row r="103" spans="1:4" ht="15" thickBot="1">
      <c r="A103" s="83"/>
      <c r="B103" s="51"/>
      <c r="C103" s="99" t="s">
        <v>586</v>
      </c>
      <c r="D103" s="82" t="s">
        <v>110</v>
      </c>
    </row>
    <row r="104" spans="1:4" ht="26.25" thickBot="1">
      <c r="A104" s="81">
        <v>23</v>
      </c>
      <c r="B104" s="414" t="s">
        <v>126</v>
      </c>
      <c r="C104" s="99" t="s">
        <v>585</v>
      </c>
      <c r="D104" s="82" t="s">
        <v>110</v>
      </c>
    </row>
    <row r="105" spans="1:4" ht="15" thickBot="1">
      <c r="A105" s="81"/>
      <c r="B105" s="415"/>
      <c r="C105" s="99" t="s">
        <v>584</v>
      </c>
      <c r="D105" s="82" t="s">
        <v>110</v>
      </c>
    </row>
    <row r="106" spans="1:4" ht="15" thickBot="1">
      <c r="A106" s="81"/>
      <c r="B106" s="52"/>
      <c r="C106" s="99" t="s">
        <v>583</v>
      </c>
      <c r="D106" s="82" t="s">
        <v>110</v>
      </c>
    </row>
    <row r="107" spans="1:4" s="2" customFormat="1" ht="13.5" thickBot="1">
      <c r="A107" s="81"/>
      <c r="B107" s="52"/>
      <c r="C107" s="234" t="s">
        <v>977</v>
      </c>
      <c r="D107" s="82" t="s">
        <v>110</v>
      </c>
    </row>
    <row r="108" spans="1:4" ht="26.25" thickBot="1">
      <c r="A108" s="81"/>
      <c r="B108" s="52"/>
      <c r="C108" s="99" t="s">
        <v>582</v>
      </c>
      <c r="D108" s="82" t="s">
        <v>110</v>
      </c>
    </row>
    <row r="109" spans="1:4" ht="26.25" thickBot="1">
      <c r="A109" s="81"/>
      <c r="B109" s="52"/>
      <c r="C109" s="99" t="s">
        <v>581</v>
      </c>
      <c r="D109" s="82" t="s">
        <v>115</v>
      </c>
    </row>
    <row r="110" spans="1:4" ht="15" thickBot="1">
      <c r="A110" s="81"/>
      <c r="B110" s="52"/>
      <c r="C110" s="99" t="s">
        <v>580</v>
      </c>
      <c r="D110" s="82" t="s">
        <v>115</v>
      </c>
    </row>
    <row r="111" spans="1:4" ht="26.25" thickBot="1">
      <c r="A111" s="81"/>
      <c r="B111" s="52"/>
      <c r="C111" s="99" t="s">
        <v>579</v>
      </c>
      <c r="D111" s="82" t="s">
        <v>115</v>
      </c>
    </row>
    <row r="112" spans="1:4" ht="26.25" thickBot="1">
      <c r="A112" s="83"/>
      <c r="B112" s="51"/>
      <c r="C112" s="99" t="s">
        <v>578</v>
      </c>
      <c r="D112" s="82" t="s">
        <v>115</v>
      </c>
    </row>
    <row r="113" spans="1:4" ht="15" thickBot="1">
      <c r="A113" s="416" t="s">
        <v>159</v>
      </c>
      <c r="B113" s="417"/>
      <c r="C113" s="418"/>
      <c r="D113" s="419"/>
    </row>
    <row r="114" spans="1:4" ht="39" thickBot="1">
      <c r="A114" s="85">
        <v>24</v>
      </c>
      <c r="B114" s="37" t="s">
        <v>127</v>
      </c>
      <c r="C114" s="234" t="s">
        <v>978</v>
      </c>
      <c r="D114" s="82" t="s">
        <v>110</v>
      </c>
    </row>
    <row r="115" spans="1:4" ht="15" thickBot="1">
      <c r="A115" s="81"/>
      <c r="B115" s="84"/>
      <c r="C115" s="234" t="s">
        <v>979</v>
      </c>
      <c r="D115" s="82" t="s">
        <v>110</v>
      </c>
    </row>
    <row r="116" spans="1:4" ht="26.25" thickBot="1">
      <c r="A116" s="81"/>
      <c r="B116" s="84"/>
      <c r="C116" s="99" t="s">
        <v>577</v>
      </c>
      <c r="D116" s="82" t="s">
        <v>110</v>
      </c>
    </row>
    <row r="117" spans="1:4" ht="15" thickBot="1">
      <c r="A117" s="81"/>
      <c r="B117" s="84"/>
      <c r="C117" s="234" t="s">
        <v>980</v>
      </c>
      <c r="D117" s="82" t="s">
        <v>115</v>
      </c>
    </row>
    <row r="118" spans="1:4" ht="26.25" thickBot="1">
      <c r="A118" s="81"/>
      <c r="B118" s="84"/>
      <c r="C118" s="234" t="s">
        <v>981</v>
      </c>
      <c r="D118" s="82" t="s">
        <v>115</v>
      </c>
    </row>
    <row r="119" spans="1:4" ht="26.25" thickBot="1">
      <c r="A119" s="81"/>
      <c r="B119" s="84"/>
      <c r="C119" s="99" t="s">
        <v>576</v>
      </c>
      <c r="D119" s="82" t="s">
        <v>110</v>
      </c>
    </row>
    <row r="120" spans="1:4" ht="26.25" thickBot="1">
      <c r="A120" s="81"/>
      <c r="B120" s="84"/>
      <c r="C120" s="99" t="s">
        <v>575</v>
      </c>
      <c r="D120" s="82" t="s">
        <v>110</v>
      </c>
    </row>
    <row r="121" spans="1:4" ht="26.25" thickBot="1">
      <c r="A121" s="81"/>
      <c r="B121" s="84"/>
      <c r="C121" s="99" t="s">
        <v>574</v>
      </c>
      <c r="D121" s="82" t="s">
        <v>110</v>
      </c>
    </row>
    <row r="122" spans="1:4" ht="26.25" thickBot="1">
      <c r="A122" s="81"/>
      <c r="B122" s="84"/>
      <c r="C122" s="99" t="s">
        <v>573</v>
      </c>
      <c r="D122" s="82" t="s">
        <v>115</v>
      </c>
    </row>
    <row r="123" spans="1:4" ht="26.25" thickBot="1">
      <c r="A123" s="81"/>
      <c r="B123" s="84"/>
      <c r="C123" s="99" t="s">
        <v>572</v>
      </c>
      <c r="D123" s="82" t="s">
        <v>110</v>
      </c>
    </row>
    <row r="124" spans="1:4" ht="15" thickBot="1">
      <c r="A124" s="81"/>
      <c r="B124" s="84"/>
      <c r="C124" s="234" t="s">
        <v>982</v>
      </c>
      <c r="D124" s="82" t="s">
        <v>115</v>
      </c>
    </row>
    <row r="125" spans="1:4" ht="26.25" thickBot="1">
      <c r="A125" s="83"/>
      <c r="B125" s="28"/>
      <c r="C125" s="99" t="s">
        <v>536</v>
      </c>
      <c r="D125" s="82" t="s">
        <v>115</v>
      </c>
    </row>
    <row r="126" spans="1:4" ht="26.25" thickBot="1">
      <c r="A126" s="87">
        <v>25</v>
      </c>
      <c r="B126" s="84" t="s">
        <v>3</v>
      </c>
      <c r="C126" s="99" t="s">
        <v>571</v>
      </c>
      <c r="D126" s="82" t="s">
        <v>110</v>
      </c>
    </row>
    <row r="127" spans="1:4" s="54" customFormat="1" ht="15" thickBot="1">
      <c r="A127" s="84"/>
      <c r="B127" s="84"/>
      <c r="C127" s="234" t="s">
        <v>983</v>
      </c>
      <c r="D127" s="82" t="s">
        <v>115</v>
      </c>
    </row>
    <row r="128" spans="1:12" s="2" customFormat="1" ht="51.75" thickBot="1">
      <c r="A128" s="53"/>
      <c r="B128" s="53"/>
      <c r="C128" s="234" t="s">
        <v>984</v>
      </c>
      <c r="D128" s="82" t="s">
        <v>115</v>
      </c>
      <c r="E128"/>
      <c r="F128"/>
      <c r="G128"/>
      <c r="H128"/>
      <c r="I128"/>
      <c r="J128"/>
      <c r="K128"/>
      <c r="L128"/>
    </row>
    <row r="129" spans="1:12" s="2" customFormat="1" ht="26.25" thickBot="1">
      <c r="A129" s="88" t="s">
        <v>390</v>
      </c>
      <c r="B129" s="89" t="s">
        <v>391</v>
      </c>
      <c r="C129" s="234" t="s">
        <v>985</v>
      </c>
      <c r="D129" s="90" t="s">
        <v>115</v>
      </c>
      <c r="E129"/>
      <c r="F129"/>
      <c r="G129"/>
      <c r="H129"/>
      <c r="I129"/>
      <c r="J129"/>
      <c r="K129"/>
      <c r="L129"/>
    </row>
    <row r="130" spans="1:4" ht="26.25" thickBot="1">
      <c r="A130" s="81">
        <v>27</v>
      </c>
      <c r="B130" s="420" t="s">
        <v>986</v>
      </c>
      <c r="C130" s="99" t="s">
        <v>570</v>
      </c>
      <c r="D130" s="82" t="s">
        <v>110</v>
      </c>
    </row>
    <row r="131" spans="1:4" ht="15" thickBot="1">
      <c r="A131" s="83"/>
      <c r="B131" s="421"/>
      <c r="C131" s="99" t="s">
        <v>569</v>
      </c>
      <c r="D131" s="82" t="s">
        <v>110</v>
      </c>
    </row>
    <row r="132" spans="1:4" ht="26.25" thickBot="1">
      <c r="A132" s="81">
        <v>28</v>
      </c>
      <c r="B132" s="412" t="s">
        <v>987</v>
      </c>
      <c r="C132" s="99" t="s">
        <v>568</v>
      </c>
      <c r="D132" s="82" t="s">
        <v>110</v>
      </c>
    </row>
    <row r="133" spans="1:4" ht="15" thickBot="1">
      <c r="A133" s="81"/>
      <c r="B133" s="415"/>
      <c r="C133" s="99" t="s">
        <v>567</v>
      </c>
      <c r="D133" s="82" t="s">
        <v>110</v>
      </c>
    </row>
    <row r="134" spans="1:4" ht="26.25" thickBot="1">
      <c r="A134" s="81"/>
      <c r="B134" s="52"/>
      <c r="C134" s="99" t="s">
        <v>566</v>
      </c>
      <c r="D134" s="82" t="s">
        <v>110</v>
      </c>
    </row>
    <row r="135" spans="1:4" ht="26.25" thickBot="1">
      <c r="A135" s="81"/>
      <c r="B135" s="52"/>
      <c r="C135" s="99" t="s">
        <v>565</v>
      </c>
      <c r="D135" s="82" t="s">
        <v>110</v>
      </c>
    </row>
    <row r="136" spans="1:4" ht="15" thickBot="1">
      <c r="A136" s="83"/>
      <c r="B136" s="51"/>
      <c r="C136" s="234" t="s">
        <v>988</v>
      </c>
      <c r="D136" s="82" t="s">
        <v>110</v>
      </c>
    </row>
    <row r="137" spans="1:4" ht="26.25" thickBot="1">
      <c r="A137" s="81">
        <v>29</v>
      </c>
      <c r="B137" s="52" t="s">
        <v>130</v>
      </c>
      <c r="C137" s="99" t="s">
        <v>564</v>
      </c>
      <c r="D137" s="82" t="s">
        <v>110</v>
      </c>
    </row>
    <row r="138" spans="1:4" ht="15" thickBot="1">
      <c r="A138" s="81"/>
      <c r="C138" s="100" t="s">
        <v>563</v>
      </c>
      <c r="D138" s="82" t="s">
        <v>115</v>
      </c>
    </row>
    <row r="139" spans="1:4" ht="15" thickBot="1">
      <c r="A139" s="81"/>
      <c r="B139" s="52"/>
      <c r="C139" s="99" t="s">
        <v>562</v>
      </c>
      <c r="D139" s="82" t="s">
        <v>110</v>
      </c>
    </row>
    <row r="140" spans="1:4" ht="26.25" thickBot="1">
      <c r="A140" s="81"/>
      <c r="B140" s="52"/>
      <c r="C140" s="99" t="s">
        <v>561</v>
      </c>
      <c r="D140" s="82" t="s">
        <v>110</v>
      </c>
    </row>
    <row r="141" spans="1:4" ht="15" thickBot="1">
      <c r="A141" s="81"/>
      <c r="B141" s="52"/>
      <c r="C141" s="99" t="s">
        <v>560</v>
      </c>
      <c r="D141" s="82" t="s">
        <v>110</v>
      </c>
    </row>
    <row r="142" spans="1:4" ht="15" thickBot="1">
      <c r="A142" s="85">
        <v>30</v>
      </c>
      <c r="B142" s="414" t="s">
        <v>131</v>
      </c>
      <c r="C142" s="99" t="s">
        <v>656</v>
      </c>
      <c r="D142" s="82" t="s">
        <v>110</v>
      </c>
    </row>
    <row r="143" spans="1:4" ht="26.25" thickBot="1">
      <c r="A143" s="81"/>
      <c r="B143" s="415"/>
      <c r="C143" s="99" t="s">
        <v>558</v>
      </c>
      <c r="D143" s="82" t="s">
        <v>110</v>
      </c>
    </row>
    <row r="144" spans="1:4" ht="26.25" thickBot="1">
      <c r="A144" s="81"/>
      <c r="B144" s="52"/>
      <c r="C144" s="99" t="s">
        <v>559</v>
      </c>
      <c r="D144" s="82" t="s">
        <v>115</v>
      </c>
    </row>
    <row r="145" spans="1:4" ht="15" thickBot="1">
      <c r="A145" s="83"/>
      <c r="B145" s="51"/>
      <c r="C145" s="99" t="s">
        <v>400</v>
      </c>
      <c r="D145" s="82" t="s">
        <v>110</v>
      </c>
    </row>
    <row r="146" spans="1:4" ht="15.75" thickBot="1">
      <c r="A146" s="422" t="s">
        <v>415</v>
      </c>
      <c r="B146" s="423"/>
      <c r="C146" s="423"/>
      <c r="D146" s="424"/>
    </row>
    <row r="147" spans="1:4" ht="15" thickBot="1">
      <c r="A147" s="91">
        <v>31</v>
      </c>
      <c r="B147" s="414" t="s">
        <v>132</v>
      </c>
      <c r="C147" s="99" t="s">
        <v>557</v>
      </c>
      <c r="D147" s="82" t="s">
        <v>110</v>
      </c>
    </row>
    <row r="148" spans="1:4" ht="15" thickBot="1">
      <c r="A148" s="87"/>
      <c r="B148" s="415"/>
      <c r="C148" s="99" t="s">
        <v>556</v>
      </c>
      <c r="D148" s="82" t="s">
        <v>110</v>
      </c>
    </row>
    <row r="149" spans="1:4" ht="26.25" thickBot="1">
      <c r="A149" s="87"/>
      <c r="B149" s="52"/>
      <c r="C149" s="99" t="s">
        <v>555</v>
      </c>
      <c r="D149" s="82" t="s">
        <v>110</v>
      </c>
    </row>
    <row r="150" spans="1:4" ht="15" thickBot="1">
      <c r="A150" s="87"/>
      <c r="B150" s="52"/>
      <c r="C150" s="99" t="s">
        <v>554</v>
      </c>
      <c r="D150" s="82" t="s">
        <v>110</v>
      </c>
    </row>
    <row r="151" spans="1:4" ht="26.25" thickBot="1">
      <c r="A151" s="87"/>
      <c r="B151" s="52"/>
      <c r="C151" s="99" t="s">
        <v>552</v>
      </c>
      <c r="D151" s="82" t="s">
        <v>115</v>
      </c>
    </row>
    <row r="152" spans="1:4" ht="26.25" thickBot="1">
      <c r="A152" s="87"/>
      <c r="B152" s="52"/>
      <c r="C152" s="99" t="s">
        <v>553</v>
      </c>
      <c r="D152" s="82" t="s">
        <v>110</v>
      </c>
    </row>
    <row r="153" spans="1:4" ht="26.25" thickBot="1">
      <c r="A153" s="87"/>
      <c r="B153" s="52"/>
      <c r="C153" s="99" t="s">
        <v>544</v>
      </c>
      <c r="D153" s="82" t="s">
        <v>110</v>
      </c>
    </row>
    <row r="154" spans="1:4" ht="26.25" thickBot="1">
      <c r="A154" s="92"/>
      <c r="B154" s="51"/>
      <c r="C154" s="234" t="s">
        <v>989</v>
      </c>
      <c r="D154" s="90" t="s">
        <v>110</v>
      </c>
    </row>
    <row r="155" spans="1:4" ht="15" thickBot="1">
      <c r="A155" s="91">
        <v>32</v>
      </c>
      <c r="B155" s="412" t="s">
        <v>990</v>
      </c>
      <c r="C155" s="99" t="s">
        <v>402</v>
      </c>
      <c r="D155" s="90" t="s">
        <v>110</v>
      </c>
    </row>
    <row r="156" spans="1:4" ht="26.25" thickBot="1">
      <c r="A156" s="92"/>
      <c r="B156" s="413"/>
      <c r="C156" s="234" t="s">
        <v>991</v>
      </c>
      <c r="D156" s="82" t="s">
        <v>133</v>
      </c>
    </row>
    <row r="157" spans="1:4" ht="26.25" thickBot="1">
      <c r="A157" s="91">
        <v>33</v>
      </c>
      <c r="B157" s="52" t="s">
        <v>134</v>
      </c>
      <c r="C157" s="234" t="s">
        <v>992</v>
      </c>
      <c r="D157" s="82" t="s">
        <v>115</v>
      </c>
    </row>
    <row r="158" spans="1:4" ht="39" thickBot="1">
      <c r="A158" s="91">
        <v>34</v>
      </c>
      <c r="B158" s="37" t="s">
        <v>762</v>
      </c>
      <c r="C158" s="226" t="s">
        <v>761</v>
      </c>
      <c r="D158" s="82" t="s">
        <v>135</v>
      </c>
    </row>
    <row r="159" spans="1:4" ht="26.25" thickBot="1">
      <c r="A159" s="87"/>
      <c r="B159" s="84"/>
      <c r="C159" s="234" t="s">
        <v>993</v>
      </c>
      <c r="D159" s="82"/>
    </row>
    <row r="160" spans="1:4" ht="26.25" thickBot="1">
      <c r="A160" s="91">
        <v>35</v>
      </c>
      <c r="B160" s="37" t="s">
        <v>136</v>
      </c>
      <c r="C160" s="99" t="s">
        <v>546</v>
      </c>
      <c r="D160" s="82" t="s">
        <v>135</v>
      </c>
    </row>
    <row r="161" spans="1:4" ht="26.25" thickBot="1">
      <c r="A161" s="92"/>
      <c r="B161" s="28"/>
      <c r="C161" s="226" t="s">
        <v>764</v>
      </c>
      <c r="D161" s="82"/>
    </row>
    <row r="162" spans="1:4" ht="26.25" thickBot="1">
      <c r="A162" s="81">
        <v>36</v>
      </c>
      <c r="B162" s="84" t="s">
        <v>128</v>
      </c>
      <c r="C162" s="99" t="s">
        <v>537</v>
      </c>
      <c r="D162" s="82" t="s">
        <v>110</v>
      </c>
    </row>
    <row r="163" spans="1:4" ht="15" thickBot="1">
      <c r="A163" s="81"/>
      <c r="B163" s="84"/>
      <c r="C163" s="99" t="s">
        <v>548</v>
      </c>
      <c r="D163" s="82" t="s">
        <v>110</v>
      </c>
    </row>
    <row r="164" spans="1:4" ht="15" thickBot="1">
      <c r="A164" s="81"/>
      <c r="B164" s="84"/>
      <c r="C164" s="99" t="s">
        <v>547</v>
      </c>
      <c r="D164" s="82" t="s">
        <v>110</v>
      </c>
    </row>
    <row r="165" spans="1:4" ht="26.25" thickBot="1">
      <c r="A165" s="81"/>
      <c r="B165" s="84"/>
      <c r="C165" s="99" t="s">
        <v>549</v>
      </c>
      <c r="D165" s="82" t="s">
        <v>110</v>
      </c>
    </row>
    <row r="166" spans="1:4" ht="26.25" thickBot="1">
      <c r="A166" s="81"/>
      <c r="B166" s="84"/>
      <c r="C166" s="99" t="s">
        <v>550</v>
      </c>
      <c r="D166" s="82" t="s">
        <v>110</v>
      </c>
    </row>
    <row r="167" spans="1:4" ht="15" thickBot="1">
      <c r="A167" s="81"/>
      <c r="B167" s="84"/>
      <c r="C167" s="234" t="s">
        <v>994</v>
      </c>
      <c r="D167" s="82" t="s">
        <v>110</v>
      </c>
    </row>
    <row r="168" spans="1:4" ht="26.25" thickBot="1">
      <c r="A168" s="83"/>
      <c r="B168" s="28"/>
      <c r="C168" s="99" t="s">
        <v>551</v>
      </c>
      <c r="D168" s="82" t="s">
        <v>110</v>
      </c>
    </row>
    <row r="173" spans="1:4" ht="14.25">
      <c r="A173" s="1"/>
      <c r="B173" s="1"/>
      <c r="C173" s="1"/>
      <c r="D173" s="1"/>
    </row>
    <row r="174" spans="1:4" ht="14.25">
      <c r="A174" s="1"/>
      <c r="B174" s="1"/>
      <c r="C174" s="1"/>
      <c r="D174" s="1"/>
    </row>
    <row r="175" spans="1:4" ht="14.25">
      <c r="A175" s="1"/>
      <c r="B175" s="1"/>
      <c r="C175" s="1"/>
      <c r="D175" s="1"/>
    </row>
    <row r="176" spans="1:4" ht="14.25">
      <c r="A176" s="1"/>
      <c r="B176" s="1"/>
      <c r="C176" s="1"/>
      <c r="D176" s="1"/>
    </row>
    <row r="177" spans="1:4" ht="14.25">
      <c r="A177" s="1"/>
      <c r="B177" s="1"/>
      <c r="C177" s="1"/>
      <c r="D177" s="1"/>
    </row>
    <row r="178" spans="1:4" ht="14.25">
      <c r="A178" s="1"/>
      <c r="B178" s="1"/>
      <c r="C178" s="1"/>
      <c r="D178" s="1"/>
    </row>
    <row r="179" spans="1:4" ht="14.25">
      <c r="A179" s="1"/>
      <c r="B179" s="1"/>
      <c r="C179" s="1"/>
      <c r="D179" s="1"/>
    </row>
    <row r="180" spans="1:4" ht="14.25">
      <c r="A180" s="1"/>
      <c r="B180" s="1"/>
      <c r="C180" s="1"/>
      <c r="D180" s="1"/>
    </row>
    <row r="181" spans="1:4" ht="14.25">
      <c r="A181" s="1"/>
      <c r="B181" s="1"/>
      <c r="C181" s="1"/>
      <c r="D181" s="1"/>
    </row>
    <row r="182" spans="1:4" ht="14.25">
      <c r="A182" s="1"/>
      <c r="B182" s="1"/>
      <c r="C182" s="1"/>
      <c r="D182" s="1"/>
    </row>
    <row r="183" spans="1:4" ht="14.25">
      <c r="A183" s="1"/>
      <c r="B183" s="1"/>
      <c r="C183" s="1"/>
      <c r="D183" s="1"/>
    </row>
    <row r="184" spans="1:4" ht="14.25">
      <c r="A184" s="1"/>
      <c r="B184" s="1"/>
      <c r="C184" s="1"/>
      <c r="D184" s="1"/>
    </row>
    <row r="185" spans="1:4" ht="14.25">
      <c r="A185" s="1"/>
      <c r="B185" s="1"/>
      <c r="C185" s="1"/>
      <c r="D185" s="1"/>
    </row>
    <row r="186" spans="1:4" ht="14.25">
      <c r="A186" s="1"/>
      <c r="B186" s="1"/>
      <c r="C186" s="1"/>
      <c r="D186" s="1"/>
    </row>
    <row r="187" spans="1:4" ht="14.25">
      <c r="A187" s="1"/>
      <c r="B187" s="1"/>
      <c r="C187" s="1"/>
      <c r="D187" s="1"/>
    </row>
    <row r="188" spans="1:4" ht="14.25">
      <c r="A188" s="1"/>
      <c r="B188" s="1"/>
      <c r="C188" s="1"/>
      <c r="D188" s="1"/>
    </row>
    <row r="189" spans="1:4" ht="14.25">
      <c r="A189" s="1"/>
      <c r="B189" s="1"/>
      <c r="C189" s="1"/>
      <c r="D189" s="1"/>
    </row>
    <row r="190" spans="1:4" ht="14.25">
      <c r="A190" s="1"/>
      <c r="B190" s="1"/>
      <c r="C190" s="1"/>
      <c r="D190" s="1"/>
    </row>
    <row r="191" spans="1:4" ht="14.25">
      <c r="A191" s="1"/>
      <c r="B191" s="1"/>
      <c r="C191" s="1"/>
      <c r="D191" s="1"/>
    </row>
    <row r="192" spans="1:4" ht="14.25">
      <c r="A192" s="1"/>
      <c r="B192" s="1"/>
      <c r="C192" s="1"/>
      <c r="D192" s="1"/>
    </row>
    <row r="193" spans="1:4" ht="14.25">
      <c r="A193" s="1"/>
      <c r="B193" s="1"/>
      <c r="C193" s="1"/>
      <c r="D193" s="1"/>
    </row>
    <row r="194" spans="1:4" ht="14.25">
      <c r="A194" s="1"/>
      <c r="B194" s="1"/>
      <c r="C194" s="1"/>
      <c r="D194" s="1"/>
    </row>
    <row r="195" spans="1:4" ht="14.25">
      <c r="A195" s="1"/>
      <c r="B195" s="1"/>
      <c r="C195" s="1"/>
      <c r="D195" s="1"/>
    </row>
    <row r="196" spans="1:4" ht="14.25">
      <c r="A196" s="1"/>
      <c r="B196" s="1"/>
      <c r="C196" s="1"/>
      <c r="D196" s="1"/>
    </row>
    <row r="197" spans="1:4" ht="14.25">
      <c r="A197" s="1"/>
      <c r="B197" s="1"/>
      <c r="C197" s="1"/>
      <c r="D197" s="1"/>
    </row>
    <row r="198" spans="1:4" ht="14.25">
      <c r="A198" s="1"/>
      <c r="B198" s="1"/>
      <c r="C198" s="1"/>
      <c r="D198" s="1"/>
    </row>
    <row r="199" spans="1:4" ht="14.25">
      <c r="A199" s="1"/>
      <c r="B199" s="1"/>
      <c r="C199" s="1"/>
      <c r="D199" s="1"/>
    </row>
    <row r="200" spans="1:4" ht="14.25">
      <c r="A200" s="1"/>
      <c r="B200" s="1"/>
      <c r="C200" s="1"/>
      <c r="D200" s="1"/>
    </row>
    <row r="201" spans="1:4" ht="14.25">
      <c r="A201" s="1"/>
      <c r="B201" s="1"/>
      <c r="C201" s="1"/>
      <c r="D201" s="1"/>
    </row>
    <row r="202" spans="1:4" ht="14.25">
      <c r="A202" s="1"/>
      <c r="B202" s="1"/>
      <c r="C202" s="1"/>
      <c r="D202" s="1"/>
    </row>
    <row r="203" spans="1:4" ht="14.25">
      <c r="A203" s="1"/>
      <c r="B203" s="1"/>
      <c r="C203" s="1"/>
      <c r="D203" s="1"/>
    </row>
    <row r="204" spans="1:4" ht="14.25">
      <c r="A204" s="1"/>
      <c r="B204" s="1"/>
      <c r="C204" s="1"/>
      <c r="D204" s="1"/>
    </row>
    <row r="205" spans="1:4" ht="14.25">
      <c r="A205" s="1"/>
      <c r="B205" s="1"/>
      <c r="C205" s="1"/>
      <c r="D205" s="1"/>
    </row>
    <row r="206" spans="1:4" ht="14.25">
      <c r="A206" s="1"/>
      <c r="B206" s="1"/>
      <c r="C206" s="1"/>
      <c r="D206" s="1"/>
    </row>
    <row r="207" spans="1:4" ht="14.25">
      <c r="A207" s="1"/>
      <c r="B207" s="1"/>
      <c r="C207" s="1"/>
      <c r="D207" s="1"/>
    </row>
    <row r="208" spans="1:4" ht="14.25">
      <c r="A208" s="1"/>
      <c r="B208" s="1"/>
      <c r="C208" s="1"/>
      <c r="D208" s="1"/>
    </row>
    <row r="209" spans="1:4" ht="14.25">
      <c r="A209" s="1"/>
      <c r="B209" s="1"/>
      <c r="C209" s="1"/>
      <c r="D209" s="1"/>
    </row>
    <row r="210" spans="1:4" ht="14.25">
      <c r="A210" s="1"/>
      <c r="B210" s="1"/>
      <c r="C210" s="1"/>
      <c r="D210" s="1"/>
    </row>
    <row r="211" spans="1:4" ht="14.25">
      <c r="A211" s="1"/>
      <c r="B211" s="1"/>
      <c r="C211" s="1"/>
      <c r="D211" s="1"/>
    </row>
    <row r="212" spans="1:4" ht="14.25">
      <c r="A212" s="1"/>
      <c r="B212" s="1"/>
      <c r="C212" s="1"/>
      <c r="D212" s="1"/>
    </row>
    <row r="213" ht="14.25">
      <c r="A213" s="1"/>
    </row>
  </sheetData>
  <sheetProtection formatColumns="0" formatRows="0"/>
  <mergeCells count="24">
    <mergeCell ref="B132:B133"/>
    <mergeCell ref="B142:B143"/>
    <mergeCell ref="B147:B148"/>
    <mergeCell ref="B11:B12"/>
    <mergeCell ref="B34:B35"/>
    <mergeCell ref="B13:B14"/>
    <mergeCell ref="B25:B26"/>
    <mergeCell ref="B30:B31"/>
    <mergeCell ref="B155:B156"/>
    <mergeCell ref="B104:B105"/>
    <mergeCell ref="B84:B85"/>
    <mergeCell ref="B51:B52"/>
    <mergeCell ref="B58:B59"/>
    <mergeCell ref="B43:B44"/>
    <mergeCell ref="B78:B79"/>
    <mergeCell ref="A113:D113"/>
    <mergeCell ref="B130:B131"/>
    <mergeCell ref="A146:D146"/>
    <mergeCell ref="A5:D5"/>
    <mergeCell ref="A50:D50"/>
    <mergeCell ref="A62:A64"/>
    <mergeCell ref="B62:B64"/>
    <mergeCell ref="D62:D64"/>
    <mergeCell ref="B20:B21"/>
  </mergeCells>
  <printOptions/>
  <pageMargins left="0.7874015748031497" right="0.3937007874015748" top="0.7874015748031497" bottom="0.7874015748031497" header="0.5118110236220472" footer="0.31496062992125984"/>
  <pageSetup horizontalDpi="600" verticalDpi="600" orientation="landscape" paperSize="9" r:id="rId1"/>
  <headerFooter>
    <oddHeader>&amp;C&amp;"-,полужирный"&amp;10&amp;URaising Knowledge among Students and Teachers on Tailings Safety and its Legislative Review in Ukraine</oddHeader>
    <oddFooter>&amp;L&amp;A&amp;C&amp;P&amp;R&amp;F</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Dmitry</cp:lastModifiedBy>
  <cp:lastPrinted>2017-11-10T12:19:31Z</cp:lastPrinted>
  <dcterms:created xsi:type="dcterms:W3CDTF">2013-12-06T14:13:07Z</dcterms:created>
  <dcterms:modified xsi:type="dcterms:W3CDTF">2017-11-13T08:51:07Z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